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na Zajíčková\Documents\20066 Michal Hornýš\Nová složka\"/>
    </mc:Choice>
  </mc:AlternateContent>
  <bookViews>
    <workbookView xWindow="0" yWindow="0" windowWidth="0" windowHeight="0"/>
  </bookViews>
  <sheets>
    <sheet name="Rekapitulace stavby" sheetId="1" r:id="rId1"/>
    <sheet name="SO 001 - Vedlejší a rozpo..." sheetId="2" r:id="rId2"/>
    <sheet name="SO 101 - Sjezd k měnírně" sheetId="3" r:id="rId3"/>
    <sheet name="SO 099.1 - Napájecí veden..." sheetId="4" r:id="rId4"/>
    <sheet name="SO 099.2 - Napájecí veden..." sheetId="5" r:id="rId5"/>
    <sheet name="999.0 - Základy, kontejne..." sheetId="6" r:id="rId6"/>
    <sheet name="999.1 - Technologická část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001 - Vedlejší a rozpo...'!$C$116:$K$126</definedName>
    <definedName name="_xlnm.Print_Area" localSheetId="1">'SO 001 - Vedlejší a rozpo...'!$C$4:$J$76,'SO 001 - Vedlejší a rozpo...'!$C$82:$J$98,'SO 001 - Vedlejší a rozpo...'!$C$104:$K$126</definedName>
    <definedName name="_xlnm.Print_Titles" localSheetId="1">'SO 001 - Vedlejší a rozpo...'!$116:$116</definedName>
    <definedName name="_xlnm._FilterDatabase" localSheetId="2" hidden="1">'SO 101 - Sjezd k měnírně'!$C$121:$K$174</definedName>
    <definedName name="_xlnm.Print_Area" localSheetId="2">'SO 101 - Sjezd k měnírně'!$C$4:$J$76,'SO 101 - Sjezd k měnírně'!$C$82:$J$103,'SO 101 - Sjezd k měnírně'!$C$109:$K$174</definedName>
    <definedName name="_xlnm.Print_Titles" localSheetId="2">'SO 101 - Sjezd k měnírně'!$121:$121</definedName>
    <definedName name="_xlnm._FilterDatabase" localSheetId="3" hidden="1">'SO 099.1 - Napájecí veden...'!$C$121:$K$158</definedName>
    <definedName name="_xlnm.Print_Area" localSheetId="3">'SO 099.1 - Napájecí veden...'!$C$4:$J$76,'SO 099.1 - Napájecí veden...'!$C$82:$J$103,'SO 099.1 - Napájecí veden...'!$C$109:$K$158</definedName>
    <definedName name="_xlnm.Print_Titles" localSheetId="3">'SO 099.1 - Napájecí veden...'!$121:$121</definedName>
    <definedName name="_xlnm._FilterDatabase" localSheetId="4" hidden="1">'SO 099.2 - Napájecí veden...'!$C$121:$K$163</definedName>
    <definedName name="_xlnm.Print_Area" localSheetId="4">'SO 099.2 - Napájecí veden...'!$C$4:$J$76,'SO 099.2 - Napájecí veden...'!$C$82:$J$103,'SO 099.2 - Napájecí veden...'!$C$109:$K$163</definedName>
    <definedName name="_xlnm.Print_Titles" localSheetId="4">'SO 099.2 - Napájecí veden...'!$121:$121</definedName>
    <definedName name="_xlnm._FilterDatabase" localSheetId="5" hidden="1">'999.0 - Základy, kontejne...'!$C$124:$K$161</definedName>
    <definedName name="_xlnm.Print_Area" localSheetId="5">'999.0 - Základy, kontejne...'!$C$4:$J$76,'999.0 - Základy, kontejne...'!$C$82:$J$104,'999.0 - Základy, kontejne...'!$C$110:$K$161</definedName>
    <definedName name="_xlnm.Print_Titles" localSheetId="5">'999.0 - Základy, kontejne...'!$124:$124</definedName>
    <definedName name="_xlnm._FilterDatabase" localSheetId="6" hidden="1">'999.1 - Technologická část'!$C$122:$K$159</definedName>
    <definedName name="_xlnm.Print_Area" localSheetId="6">'999.1 - Technologická část'!$C$4:$J$76,'999.1 - Technologická část'!$C$82:$J$102,'999.1 - Technologická část'!$C$108:$K$159</definedName>
    <definedName name="_xlnm.Print_Titles" localSheetId="6">'999.1 - Technologická část'!$122:$122</definedName>
  </definedNames>
  <calcPr/>
</workbook>
</file>

<file path=xl/calcChain.xml><?xml version="1.0" encoding="utf-8"?>
<calcChain xmlns="http://schemas.openxmlformats.org/spreadsheetml/2006/main">
  <c i="7" l="1" r="J39"/>
  <c r="J38"/>
  <c i="1" r="AY101"/>
  <c i="7" r="J37"/>
  <c i="1" r="AX101"/>
  <c i="7"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6" r="J39"/>
  <c r="J38"/>
  <c i="1" r="AY100"/>
  <c i="6" r="J37"/>
  <c i="1" r="AX100"/>
  <c i="6" r="BI161"/>
  <c r="BH161"/>
  <c r="BG161"/>
  <c r="BF161"/>
  <c r="T161"/>
  <c r="T160"/>
  <c r="R161"/>
  <c r="R160"/>
  <c r="P161"/>
  <c r="P160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91"/>
  <c r="E7"/>
  <c r="E113"/>
  <c i="5" r="J37"/>
  <c r="J36"/>
  <c i="1" r="AY98"/>
  <c i="5" r="J35"/>
  <c i="1" r="AX98"/>
  <c i="5"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118"/>
  <c r="J14"/>
  <c r="J12"/>
  <c r="J89"/>
  <c r="E7"/>
  <c r="E112"/>
  <c i="4" r="J37"/>
  <c r="J36"/>
  <c i="1" r="AY97"/>
  <c i="4" r="J35"/>
  <c i="1" r="AX97"/>
  <c i="4"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89"/>
  <c r="E7"/>
  <c r="E112"/>
  <c i="3" r="J37"/>
  <c r="J36"/>
  <c i="1" r="AY96"/>
  <c i="3" r="J35"/>
  <c i="1" r="AX96"/>
  <c i="3"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2" r="J37"/>
  <c r="J36"/>
  <c i="1" r="AY95"/>
  <c i="2" r="J35"/>
  <c i="1" r="AX95"/>
  <c i="2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1" r="L90"/>
  <c r="AM90"/>
  <c r="AM89"/>
  <c r="L89"/>
  <c r="AM87"/>
  <c r="L87"/>
  <c r="L85"/>
  <c r="L84"/>
  <c i="7" r="J159"/>
  <c r="J158"/>
  <c r="J157"/>
  <c r="J156"/>
  <c r="BK155"/>
  <c r="J153"/>
  <c r="BK150"/>
  <c r="BK147"/>
  <c r="J145"/>
  <c r="BK140"/>
  <c r="BK137"/>
  <c r="BK136"/>
  <c r="BK134"/>
  <c r="J125"/>
  <c i="6" r="J161"/>
  <c r="J159"/>
  <c r="BK157"/>
  <c r="J154"/>
  <c r="J152"/>
  <c r="J150"/>
  <c r="BK149"/>
  <c r="BK147"/>
  <c r="BK145"/>
  <c r="J143"/>
  <c r="J142"/>
  <c r="BK141"/>
  <c r="J139"/>
  <c r="BK134"/>
  <c r="BK132"/>
  <c r="BK130"/>
  <c r="J128"/>
  <c i="5" r="BK163"/>
  <c r="J159"/>
  <c r="J156"/>
  <c r="BK155"/>
  <c r="J152"/>
  <c r="BK151"/>
  <c r="J149"/>
  <c r="BK147"/>
  <c r="J145"/>
  <c r="BK144"/>
  <c r="BK143"/>
  <c r="BK140"/>
  <c r="BK136"/>
  <c r="J133"/>
  <c r="J130"/>
  <c r="J128"/>
  <c r="J124"/>
  <c i="4" r="BK158"/>
  <c r="BK157"/>
  <c r="BK154"/>
  <c r="BK152"/>
  <c r="BK151"/>
  <c r="BK149"/>
  <c r="BK147"/>
  <c r="J143"/>
  <c r="J140"/>
  <c r="J139"/>
  <c r="BK137"/>
  <c r="BK131"/>
  <c r="J129"/>
  <c r="J127"/>
  <c i="3" r="BK174"/>
  <c r="BK171"/>
  <c r="BK168"/>
  <c r="J167"/>
  <c r="J163"/>
  <c r="BK161"/>
  <c r="J160"/>
  <c r="J157"/>
  <c r="BK153"/>
  <c r="BK152"/>
  <c r="J150"/>
  <c r="BK138"/>
  <c r="J136"/>
  <c r="J131"/>
  <c r="J129"/>
  <c r="J127"/>
  <c r="J125"/>
  <c i="2" r="BK126"/>
  <c r="J125"/>
  <c r="BK124"/>
  <c r="J123"/>
  <c r="BK122"/>
  <c r="J121"/>
  <c r="BK120"/>
  <c r="J119"/>
  <c i="7" r="BK158"/>
  <c r="BK157"/>
  <c r="BK156"/>
  <c r="J155"/>
  <c r="J154"/>
  <c r="BK153"/>
  <c r="J152"/>
  <c r="BK151"/>
  <c r="J148"/>
  <c r="BK146"/>
  <c r="BK144"/>
  <c r="J143"/>
  <c r="BK142"/>
  <c r="J141"/>
  <c r="J139"/>
  <c r="BK138"/>
  <c r="BK135"/>
  <c r="J133"/>
  <c r="BK132"/>
  <c r="J131"/>
  <c r="BK130"/>
  <c r="BK129"/>
  <c r="J128"/>
  <c r="BK126"/>
  <c i="6" r="J156"/>
  <c r="BK152"/>
  <c r="BK148"/>
  <c r="J145"/>
  <c r="BK143"/>
  <c r="J141"/>
  <c r="BK139"/>
  <c r="J132"/>
  <c i="5" r="BK160"/>
  <c r="BK157"/>
  <c r="BK152"/>
  <c r="J148"/>
  <c r="J143"/>
  <c r="J142"/>
  <c r="J141"/>
  <c r="J140"/>
  <c r="J138"/>
  <c r="BK137"/>
  <c r="J135"/>
  <c r="BK132"/>
  <c r="BK128"/>
  <c r="BK127"/>
  <c r="BK125"/>
  <c i="4" r="J157"/>
  <c r="BK155"/>
  <c r="J152"/>
  <c r="J147"/>
  <c r="J146"/>
  <c r="J138"/>
  <c r="J137"/>
  <c r="J136"/>
  <c r="BK135"/>
  <c r="BK134"/>
  <c r="J133"/>
  <c r="BK130"/>
  <c r="BK129"/>
  <c r="BK126"/>
  <c r="J124"/>
  <c i="3" r="J171"/>
  <c r="J170"/>
  <c r="J168"/>
  <c r="BK160"/>
  <c r="BK158"/>
  <c r="J156"/>
  <c r="J147"/>
  <c r="BK145"/>
  <c r="J143"/>
  <c r="BK139"/>
  <c i="7" r="BK159"/>
  <c r="BK154"/>
  <c r="BK152"/>
  <c r="J151"/>
  <c r="J150"/>
  <c r="BK148"/>
  <c r="J147"/>
  <c r="J146"/>
  <c r="BK145"/>
  <c r="J144"/>
  <c r="BK143"/>
  <c r="J142"/>
  <c r="BK141"/>
  <c r="J140"/>
  <c r="BK139"/>
  <c r="J138"/>
  <c r="J137"/>
  <c r="J136"/>
  <c r="J135"/>
  <c r="J134"/>
  <c r="BK133"/>
  <c r="J132"/>
  <c r="BK131"/>
  <c r="J130"/>
  <c r="J129"/>
  <c r="BK128"/>
  <c r="J126"/>
  <c r="BK125"/>
  <c i="6" r="BK161"/>
  <c r="BK159"/>
  <c r="J157"/>
  <c r="BK156"/>
  <c r="BK154"/>
  <c r="BK150"/>
  <c r="J149"/>
  <c r="J148"/>
  <c r="J147"/>
  <c r="BK142"/>
  <c r="J134"/>
  <c r="J130"/>
  <c r="BK128"/>
  <c i="5" r="J163"/>
  <c r="J162"/>
  <c r="J160"/>
  <c r="BK159"/>
  <c r="BK156"/>
  <c r="J155"/>
  <c r="J154"/>
  <c r="J151"/>
  <c r="BK150"/>
  <c r="BK148"/>
  <c r="BK146"/>
  <c r="J144"/>
  <c r="BK141"/>
  <c r="BK139"/>
  <c r="BK138"/>
  <c r="J137"/>
  <c r="BK135"/>
  <c r="BK131"/>
  <c r="BK130"/>
  <c r="BK126"/>
  <c r="J125"/>
  <c r="BK124"/>
  <c i="4" r="J158"/>
  <c r="J150"/>
  <c r="BK146"/>
  <c r="BK139"/>
  <c r="BK136"/>
  <c r="J134"/>
  <c r="BK133"/>
  <c r="J131"/>
  <c r="J130"/>
  <c r="J125"/>
  <c i="3" r="J174"/>
  <c r="BK170"/>
  <c r="BK165"/>
  <c r="BK163"/>
  <c r="BK157"/>
  <c r="BK156"/>
  <c r="J153"/>
  <c r="J152"/>
  <c r="BK150"/>
  <c r="BK147"/>
  <c r="J145"/>
  <c r="BK143"/>
  <c r="BK131"/>
  <c r="BK125"/>
  <c i="6" r="J36"/>
  <c i="5" r="BK162"/>
  <c r="J157"/>
  <c r="BK154"/>
  <c r="J150"/>
  <c r="BK149"/>
  <c r="J147"/>
  <c r="J146"/>
  <c r="BK145"/>
  <c r="BK142"/>
  <c r="J139"/>
  <c r="J136"/>
  <c r="BK133"/>
  <c r="J132"/>
  <c r="J131"/>
  <c r="J127"/>
  <c r="J126"/>
  <c i="4" r="J155"/>
  <c r="J154"/>
  <c r="J151"/>
  <c r="BK150"/>
  <c r="J149"/>
  <c r="BK143"/>
  <c r="BK140"/>
  <c r="BK138"/>
  <c r="J135"/>
  <c r="BK127"/>
  <c r="J126"/>
  <c r="BK125"/>
  <c r="BK124"/>
  <c i="3" r="BK167"/>
  <c r="J165"/>
  <c r="J161"/>
  <c r="J158"/>
  <c r="J139"/>
  <c r="J138"/>
  <c r="BK136"/>
  <c r="BK129"/>
  <c r="BK127"/>
  <c i="2" r="J126"/>
  <c r="BK125"/>
  <c r="J124"/>
  <c r="BK123"/>
  <c r="J122"/>
  <c r="BK121"/>
  <c r="J120"/>
  <c r="BK119"/>
  <c i="1" r="AS99"/>
  <c i="2" l="1" r="R118"/>
  <c r="R117"/>
  <c i="3" r="R124"/>
  <c r="BK155"/>
  <c r="J155"/>
  <c r="J100"/>
  <c r="BK164"/>
  <c r="J164"/>
  <c r="J101"/>
  <c i="4" r="BK123"/>
  <c r="J123"/>
  <c r="J97"/>
  <c r="T123"/>
  <c r="BK132"/>
  <c r="J132"/>
  <c r="J99"/>
  <c r="BK148"/>
  <c r="J148"/>
  <c r="J100"/>
  <c r="BK156"/>
  <c r="J156"/>
  <c r="J102"/>
  <c i="5" r="BK134"/>
  <c r="J134"/>
  <c r="J99"/>
  <c i="2" r="BK118"/>
  <c r="BK117"/>
  <c r="J117"/>
  <c r="J96"/>
  <c r="T118"/>
  <c r="T117"/>
  <c i="3" r="T124"/>
  <c r="P149"/>
  <c r="P155"/>
  <c r="P164"/>
  <c i="4" r="P123"/>
  <c r="P128"/>
  <c r="T132"/>
  <c r="R148"/>
  <c r="P156"/>
  <c r="P153"/>
  <c i="5" r="P123"/>
  <c r="BK129"/>
  <c r="J129"/>
  <c r="J98"/>
  <c r="R129"/>
  <c r="R134"/>
  <c r="T153"/>
  <c r="T161"/>
  <c r="T158"/>
  <c i="6" r="P127"/>
  <c r="BK151"/>
  <c r="J151"/>
  <c r="J101"/>
  <c r="R151"/>
  <c i="3" r="P124"/>
  <c r="P123"/>
  <c r="P122"/>
  <c i="1" r="AU96"/>
  <c i="3" r="T149"/>
  <c r="T155"/>
  <c r="R164"/>
  <c i="4" r="R123"/>
  <c r="R128"/>
  <c r="P132"/>
  <c r="P148"/>
  <c r="R156"/>
  <c r="R153"/>
  <c i="5" r="R123"/>
  <c r="P129"/>
  <c r="P134"/>
  <c r="BK153"/>
  <c r="J153"/>
  <c r="J100"/>
  <c r="P153"/>
  <c r="R161"/>
  <c r="R158"/>
  <c i="6" r="BK127"/>
  <c r="J127"/>
  <c r="J100"/>
  <c r="T127"/>
  <c r="P151"/>
  <c i="7" r="P124"/>
  <c r="BK127"/>
  <c r="J127"/>
  <c r="J100"/>
  <c r="T127"/>
  <c i="2" r="P118"/>
  <c r="P117"/>
  <c i="1" r="AU95"/>
  <c i="3" r="BK124"/>
  <c r="J124"/>
  <c r="J98"/>
  <c r="BK149"/>
  <c r="J149"/>
  <c r="J99"/>
  <c r="R149"/>
  <c r="R155"/>
  <c r="T164"/>
  <c i="4" r="BK128"/>
  <c r="J128"/>
  <c r="J98"/>
  <c r="T128"/>
  <c r="R132"/>
  <c r="T148"/>
  <c r="T156"/>
  <c r="T153"/>
  <c i="5" r="BK123"/>
  <c r="T123"/>
  <c r="T129"/>
  <c r="T134"/>
  <c r="R153"/>
  <c r="BK161"/>
  <c r="J161"/>
  <c r="J102"/>
  <c r="P161"/>
  <c r="P158"/>
  <c i="6" r="R127"/>
  <c r="R126"/>
  <c r="R125"/>
  <c r="T151"/>
  <c i="7" r="BK124"/>
  <c r="J124"/>
  <c r="J99"/>
  <c r="R124"/>
  <c r="T124"/>
  <c r="P127"/>
  <c r="R127"/>
  <c r="BK149"/>
  <c r="J149"/>
  <c r="J101"/>
  <c r="P149"/>
  <c r="R149"/>
  <c r="T149"/>
  <c i="2" r="J89"/>
  <c r="F92"/>
  <c r="BE120"/>
  <c r="BE123"/>
  <c r="BE124"/>
  <c r="BE125"/>
  <c i="3" r="E112"/>
  <c r="F119"/>
  <c r="BE143"/>
  <c r="BE145"/>
  <c r="BE153"/>
  <c r="BE156"/>
  <c r="BE157"/>
  <c r="BE158"/>
  <c r="BE170"/>
  <c r="BK173"/>
  <c r="J173"/>
  <c r="J102"/>
  <c i="4" r="E85"/>
  <c r="F91"/>
  <c r="J92"/>
  <c r="J118"/>
  <c r="BE124"/>
  <c r="BE125"/>
  <c r="BE131"/>
  <c r="BE133"/>
  <c r="BE143"/>
  <c r="BE151"/>
  <c r="BE155"/>
  <c r="BE158"/>
  <c r="BK153"/>
  <c r="J153"/>
  <c r="J101"/>
  <c i="5" r="F91"/>
  <c r="J119"/>
  <c r="BE127"/>
  <c r="BE133"/>
  <c r="BE140"/>
  <c r="BE142"/>
  <c r="BE155"/>
  <c i="1" r="AW100"/>
  <c i="3" r="J89"/>
  <c r="BE127"/>
  <c r="BE129"/>
  <c r="BE136"/>
  <c r="BE138"/>
  <c r="BE152"/>
  <c r="BE167"/>
  <c r="BE168"/>
  <c i="4" r="BE127"/>
  <c r="BE150"/>
  <c i="5" r="E85"/>
  <c r="J91"/>
  <c r="J116"/>
  <c r="F119"/>
  <c r="BE126"/>
  <c r="BE128"/>
  <c r="BE132"/>
  <c r="BE141"/>
  <c r="BE143"/>
  <c r="BE144"/>
  <c r="BE151"/>
  <c r="BE157"/>
  <c r="BE163"/>
  <c i="6" r="J119"/>
  <c r="BE142"/>
  <c r="BE147"/>
  <c r="BE149"/>
  <c r="BE150"/>
  <c r="BE152"/>
  <c r="BE154"/>
  <c r="BK158"/>
  <c r="J158"/>
  <c r="J102"/>
  <c i="7" r="E85"/>
  <c r="J91"/>
  <c r="BE125"/>
  <c r="BE131"/>
  <c r="BE132"/>
  <c r="BE136"/>
  <c r="BE138"/>
  <c r="BE139"/>
  <c r="BE140"/>
  <c r="BE142"/>
  <c r="BE145"/>
  <c r="BE148"/>
  <c r="BE151"/>
  <c r="BE157"/>
  <c i="3" r="BE147"/>
  <c r="BE150"/>
  <c r="BE161"/>
  <c r="BE163"/>
  <c r="BE171"/>
  <c r="BE174"/>
  <c i="4" r="F92"/>
  <c r="J116"/>
  <c r="BE126"/>
  <c r="BE130"/>
  <c r="BE134"/>
  <c r="BE139"/>
  <c r="BE140"/>
  <c r="BE146"/>
  <c r="BE147"/>
  <c r="BE149"/>
  <c r="BE152"/>
  <c r="BE157"/>
  <c i="5" r="BE130"/>
  <c r="BE138"/>
  <c r="BE146"/>
  <c r="BE148"/>
  <c r="BE149"/>
  <c r="BE150"/>
  <c r="BE154"/>
  <c r="BK158"/>
  <c r="J158"/>
  <c r="J101"/>
  <c i="6" r="F122"/>
  <c r="BE130"/>
  <c r="BE134"/>
  <c r="BE145"/>
  <c i="7" r="BE126"/>
  <c r="BE128"/>
  <c r="BE129"/>
  <c r="BE130"/>
  <c r="BE133"/>
  <c r="BE134"/>
  <c r="BE137"/>
  <c r="BE141"/>
  <c r="BE143"/>
  <c r="BE144"/>
  <c r="BE147"/>
  <c r="BE152"/>
  <c r="BE153"/>
  <c r="BE155"/>
  <c r="BE156"/>
  <c r="BE158"/>
  <c r="BE159"/>
  <c i="2" r="E85"/>
  <c r="BE119"/>
  <c r="BE121"/>
  <c r="BE122"/>
  <c r="BE126"/>
  <c i="3" r="BE125"/>
  <c r="BE131"/>
  <c r="BE139"/>
  <c r="BE160"/>
  <c r="BE165"/>
  <c i="4" r="BE129"/>
  <c r="BE135"/>
  <c r="BE136"/>
  <c r="BE137"/>
  <c r="BE138"/>
  <c r="BE154"/>
  <c i="5" r="BE124"/>
  <c r="BE125"/>
  <c r="BE131"/>
  <c r="BE135"/>
  <c r="BE136"/>
  <c r="BE137"/>
  <c r="BE139"/>
  <c r="BE145"/>
  <c r="BE147"/>
  <c r="BE152"/>
  <c r="BE156"/>
  <c r="BE159"/>
  <c r="BE160"/>
  <c r="BE162"/>
  <c i="6" r="E85"/>
  <c r="BE128"/>
  <c r="BE132"/>
  <c r="BE139"/>
  <c r="BE141"/>
  <c r="BE143"/>
  <c r="BE148"/>
  <c r="BE156"/>
  <c r="BE157"/>
  <c r="BE159"/>
  <c r="BE161"/>
  <c r="BK160"/>
  <c r="J160"/>
  <c r="J103"/>
  <c i="7" r="F94"/>
  <c r="BE135"/>
  <c r="BE146"/>
  <c r="BE150"/>
  <c r="BE154"/>
  <c i="2" r="F37"/>
  <c i="1" r="BD95"/>
  <c i="4" r="F35"/>
  <c i="1" r="BB97"/>
  <c i="4" r="F36"/>
  <c i="1" r="BC97"/>
  <c i="6" r="F37"/>
  <c i="1" r="BB100"/>
  <c i="3" r="F37"/>
  <c i="1" r="BD96"/>
  <c i="7" r="F38"/>
  <c i="1" r="BC101"/>
  <c i="5" r="F34"/>
  <c i="1" r="BA98"/>
  <c i="6" r="F39"/>
  <c i="1" r="BD100"/>
  <c i="7" r="J36"/>
  <c i="1" r="AW101"/>
  <c i="3" r="J34"/>
  <c i="1" r="AW96"/>
  <c i="5" r="F36"/>
  <c i="1" r="BC98"/>
  <c i="4" r="F34"/>
  <c i="1" r="BA97"/>
  <c i="5" r="F35"/>
  <c i="1" r="BB98"/>
  <c i="3" r="F34"/>
  <c i="1" r="BA96"/>
  <c i="5" r="J34"/>
  <c i="1" r="AW98"/>
  <c i="7" r="F36"/>
  <c i="1" r="BA101"/>
  <c i="2" r="F34"/>
  <c i="1" r="BA95"/>
  <c i="2" r="F35"/>
  <c i="1" r="BB95"/>
  <c i="3" r="F36"/>
  <c i="1" r="BC96"/>
  <c i="4" r="F37"/>
  <c i="1" r="BD97"/>
  <c i="5" r="F37"/>
  <c i="1" r="BD98"/>
  <c i="6" r="F36"/>
  <c i="1" r="BA100"/>
  <c i="7" r="F39"/>
  <c i="1" r="BD101"/>
  <c r="AS94"/>
  <c i="2" r="J34"/>
  <c i="1" r="AW95"/>
  <c i="3" r="F35"/>
  <c i="1" r="BB96"/>
  <c i="7" r="F37"/>
  <c i="1" r="BB101"/>
  <c i="4" r="J34"/>
  <c i="1" r="AW97"/>
  <c i="6" r="F38"/>
  <c i="1" r="BC100"/>
  <c i="2" r="F36"/>
  <c i="1" r="BC95"/>
  <c i="7" l="1" r="R123"/>
  <c r="P123"/>
  <c i="1" r="AU101"/>
  <c i="5" r="R122"/>
  <c i="4" r="P122"/>
  <c i="1" r="AU97"/>
  <c i="6" r="T126"/>
  <c r="T125"/>
  <c i="4" r="R122"/>
  <c i="6" r="P126"/>
  <c r="P125"/>
  <c i="1" r="AU100"/>
  <c i="3" r="T123"/>
  <c r="T122"/>
  <c i="4" r="T122"/>
  <c i="7" r="T123"/>
  <c i="5" r="T122"/>
  <c r="BK122"/>
  <c r="J122"/>
  <c r="P122"/>
  <c i="1" r="AU98"/>
  <c i="3" r="R123"/>
  <c r="R122"/>
  <c i="2" r="J118"/>
  <c r="J97"/>
  <c i="3" r="BK123"/>
  <c r="BK122"/>
  <c r="J122"/>
  <c r="J96"/>
  <c i="5" r="J123"/>
  <c r="J97"/>
  <c i="4" r="BK122"/>
  <c r="J122"/>
  <c i="6" r="BK126"/>
  <c r="J126"/>
  <c r="J99"/>
  <c i="7" r="BK123"/>
  <c r="J123"/>
  <c r="J98"/>
  <c i="2" r="J33"/>
  <c i="1" r="AV95"/>
  <c r="AT95"/>
  <c i="6" r="J35"/>
  <c i="1" r="AV100"/>
  <c r="AT100"/>
  <c i="5" r="J33"/>
  <c i="1" r="AV98"/>
  <c r="AT98"/>
  <c i="2" r="F33"/>
  <c i="1" r="AZ95"/>
  <c i="5" r="J30"/>
  <c i="1" r="AG98"/>
  <c r="AN98"/>
  <c i="2" r="J30"/>
  <c i="1" r="AG95"/>
  <c r="BB99"/>
  <c r="AX99"/>
  <c i="3" r="J33"/>
  <c i="1" r="AV96"/>
  <c r="AT96"/>
  <c i="6" r="F35"/>
  <c i="1" r="AZ100"/>
  <c r="BD99"/>
  <c i="7" r="F35"/>
  <c i="1" r="AZ101"/>
  <c i="4" r="J30"/>
  <c i="1" r="AG97"/>
  <c i="4" r="J33"/>
  <c i="1" r="AV97"/>
  <c r="AT97"/>
  <c i="7" r="J35"/>
  <c i="1" r="AV101"/>
  <c r="AT101"/>
  <c r="BC99"/>
  <c r="AY99"/>
  <c i="5" r="F33"/>
  <c i="1" r="AZ98"/>
  <c i="4" r="F33"/>
  <c i="1" r="AZ97"/>
  <c r="BA99"/>
  <c r="AW99"/>
  <c i="3" r="F33"/>
  <c i="1" r="AZ96"/>
  <c i="2" l="1" r="J39"/>
  <c i="4" r="J39"/>
  <c i="5" r="J39"/>
  <c i="3" r="J123"/>
  <c r="J97"/>
  <c i="4" r="J96"/>
  <c i="5" r="J96"/>
  <c i="6" r="BK125"/>
  <c r="J125"/>
  <c i="1" r="AN95"/>
  <c r="BD94"/>
  <c r="W33"/>
  <c r="BA94"/>
  <c r="W30"/>
  <c r="BB94"/>
  <c r="W31"/>
  <c r="BC94"/>
  <c r="W32"/>
  <c r="AN97"/>
  <c r="AU99"/>
  <c r="AU94"/>
  <c i="7" r="J32"/>
  <c i="1" r="AG101"/>
  <c r="AN101"/>
  <c i="3" r="J30"/>
  <c i="1" r="AG96"/>
  <c r="AN96"/>
  <c r="AZ99"/>
  <c r="AV99"/>
  <c r="AT99"/>
  <c i="6" r="J32"/>
  <c i="1" r="AG100"/>
  <c r="AN100"/>
  <c i="6" l="1" r="J41"/>
  <c r="J98"/>
  <c i="7" r="J41"/>
  <c i="3" r="J39"/>
  <c i="1" r="AZ94"/>
  <c r="W29"/>
  <c r="AX94"/>
  <c r="AG99"/>
  <c r="AN99"/>
  <c r="AY94"/>
  <c r="AW94"/>
  <c r="AK30"/>
  <c l="1" r="AG94"/>
  <c r="AV94"/>
  <c r="AK29"/>
  <c l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<sst xmlns="http://schemas.openxmlformats.org/spreadsheetml/2006/main">
  <si>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</si>
  <si>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</si>
  <si>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</si>
  <si>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</si>
  <si>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</si>
  <si>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{25b809a2-c833-4a68-8554-737f3cb48221}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</si>
  <si>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</si>
  <si>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</si>
  <si>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</si>
  <si>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</si>
  <si>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</si>
  <si>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</si>
  <si>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</si>
  <si>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</si>
  <si>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200662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</si>
  <si>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</si>
  <si>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</si>
  <si>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Trolejbusová trať Dukla vozovna  - hlavní nádraží</t>
  </si>
  <si>
    <t>KSO:</t>
  </si>
  <si>
    <t>CC-CZ:</t>
  </si>
  <si>
    <t>Místo:</t>
  </si>
  <si>
    <t xml:space="preserve">Pardubice </t>
  </si>
  <si>
    <t>Datum:</t>
  </si>
  <si>
    <t>16. 10. 2020</t>
  </si>
  <si>
    <t>Zadavatel:</t>
  </si>
  <si>
    <t>IČ:</t>
  </si>
  <si>
    <t>Dopravní podnik města Pardubic</t>
  </si>
  <si>
    <t>DIČ:</t>
  </si>
  <si>
    <t>Uchazeč:</t>
  </si>
  <si>
    <t>Vyplň údaj</t>
  </si>
  <si>
    <t>Projektant:</t>
  </si>
  <si>
    <t>25292161</t>
  </si>
  <si>
    <t>PRODIN a.s., K Vápence 2745, 530 02 Pardubice</t>
  </si>
  <si>
    <t>CZ 25292161</t>
  </si>
  <si>
    <t>True</t>
  </si>
  <si>
    <t>Zpracovatel:</t>
  </si>
  <si>
    <t>Ing. Michal Hornýš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</si>
  <si>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</si>
  <si>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</si>
  <si>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</si>
  <si>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</si>
  <si>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</si>
  <si>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</si>
  <si>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</si>
  <si>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</si>
  <si>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</si>
  <si>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</si>
  <si>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</si>
  <si>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</si>
  <si>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</si>
  <si>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</si>
  <si>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</si>
  <si>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</si>
  <si>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</si>
  <si>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</si>
  <si>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</si>
  <si>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</si>
  <si>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</si>
  <si>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</si>
  <si>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</si>
  <si>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</si>
  <si>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</si>
  <si>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</si>
  <si>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</si>
  <si>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</si>
  <si>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</si>
  <si>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</si>
  <si>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</si>
  <si>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</si>
  <si>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</si>
  <si>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</si>
  <si>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</si>
  <si>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</si>
  <si>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</si>
  <si>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</si>
  <si>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</si>
  <si>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</si>
  <si>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</si>
  <si>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</si>
  <si>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</si>
  <si>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</si>
  <si>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</si>
  <si>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</si>
  <si>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</si>
  <si>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Vedlejší a rozpočtové náklady </t>
  </si>
  <si>
    <t>STA</t>
  </si>
  <si>
    <t>1</t>
  </si>
  <si>
    <t>{b91a05db-cbb7-4fe7-a051-b95af8005a75}</t>
  </si>
  <si>
    <t>2</t>
  </si>
  <si>
    <t>SO 101</t>
  </si>
  <si>
    <t>Sjezd k měnírně</t>
  </si>
  <si>
    <t>{8b2412f7-8867-40f4-b1a1-f80b1da1f57c}</t>
  </si>
  <si>
    <t>SO 099.1</t>
  </si>
  <si>
    <t>Napájecí vedení - Trojice</t>
  </si>
  <si>
    <t>{1bc0572a-58c7-44fe-bfd9-3822828e44fc}</t>
  </si>
  <si>
    <t>SO 099.2</t>
  </si>
  <si>
    <t xml:space="preserve">Napájecí vedení - vozovna </t>
  </si>
  <si>
    <t>{d65f47a1-3924-4f3c-97b9-c12f33096357}</t>
  </si>
  <si>
    <t>SO 999</t>
  </si>
  <si>
    <t xml:space="preserve">Kontejnerový objekt měnírny </t>
  </si>
  <si>
    <t>{eca3f75d-7da4-4c58-98fb-06887858adbe}</t>
  </si>
  <si>
    <t>999.0</t>
  </si>
  <si>
    <t xml:space="preserve">Základy, kontejnerový objekt měnírny </t>
  </si>
  <si>
    <t>Soupis</t>
  </si>
  <si>
    <t>{bbba96a2-4442-4d64-b2c5-f8e11a590c93}</t>
  </si>
  <si>
    <t>999.1</t>
  </si>
  <si>
    <t>Technologická část</t>
  </si>
  <si>
    <t>{4402f396-37c0-4124-90ee-cc232769cf37}</t>
  </si>
  <si>
    <t>KRYCÍ LIST SOUPISU PRACÍ</t>
  </si>
  <si>
    <t>Objekt:</t>
  </si>
  <si>
    <t xml:space="preserve">SO 001 - Vedlejší a rozpočtové náklady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</si>
  <si>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</si>
  <si>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</si>
  <si>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</si>
  <si>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</si>
  <si>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</si>
  <si>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</si>
  <si>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</si>
  <si>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</si>
  <si>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</si>
  <si>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</si>
  <si>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</si>
  <si>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</si>
  <si>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</si>
  <si>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</si>
  <si>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</si>
  <si>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</si>
  <si>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</si>
  <si>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</si>
  <si>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</si>
  <si>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</si>
  <si>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</si>
  <si>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</si>
  <si>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</si>
  <si>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</si>
  <si>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011114002</t>
  </si>
  <si>
    <t xml:space="preserve">Fotodokumentace výsavby  2x na CD</t>
  </si>
  <si>
    <t xml:space="preserve">soubor </t>
  </si>
  <si>
    <t>1024</t>
  </si>
  <si>
    <t>-297542592</t>
  </si>
  <si>
    <t>012103006</t>
  </si>
  <si>
    <t>Geodetické práce před výstavbou - vytyčení stavby</t>
  </si>
  <si>
    <t>soubor</t>
  </si>
  <si>
    <t>-293067782</t>
  </si>
  <si>
    <t>3</t>
  </si>
  <si>
    <t>013254007</t>
  </si>
  <si>
    <t>Dokumentace skutečného provedení stavby</t>
  </si>
  <si>
    <t>1979585534</t>
  </si>
  <si>
    <t>4</t>
  </si>
  <si>
    <t>013254001</t>
  </si>
  <si>
    <t>Realizační dokumentace stavby</t>
  </si>
  <si>
    <t>1823538817</t>
  </si>
  <si>
    <t>032103001</t>
  </si>
  <si>
    <t xml:space="preserve">Zařízení staveniště </t>
  </si>
  <si>
    <t>-1254849370</t>
  </si>
  <si>
    <t>6</t>
  </si>
  <si>
    <t>034103001</t>
  </si>
  <si>
    <t>Oplocení staveniště</t>
  </si>
  <si>
    <t>-1138174329</t>
  </si>
  <si>
    <t>7</t>
  </si>
  <si>
    <t>034303001</t>
  </si>
  <si>
    <t xml:space="preserve">Dopravní opatření pro regulaci a omezení  dopravy během výstavby </t>
  </si>
  <si>
    <t>kpl</t>
  </si>
  <si>
    <t>-1220224022</t>
  </si>
  <si>
    <t>8</t>
  </si>
  <si>
    <t>034503001</t>
  </si>
  <si>
    <t>Informační tabule stavby</t>
  </si>
  <si>
    <t>kus</t>
  </si>
  <si>
    <t>-394037883</t>
  </si>
  <si>
    <t>SO 101 - Sjezd k měnírně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</si>
  <si>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</si>
  <si>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</si>
  <si>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</si>
  <si>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</si>
  <si>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</si>
  <si>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</si>
  <si>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</si>
  <si>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</si>
  <si>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</si>
  <si>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122151101</t>
  </si>
  <si>
    <t>Odkopávky a prokopávky nezapažené v hornině třídy těžitelnosti I, skupiny 1 a 2 objem do 20 m3 strojně</t>
  </si>
  <si>
    <t>m3</t>
  </si>
  <si>
    <t>CS ÚRS 2020 01</t>
  </si>
  <si>
    <t>1183546707</t>
  </si>
  <si>
    <t>VV</t>
  </si>
  <si>
    <t>116*0,3</t>
  </si>
  <si>
    <t>122251101</t>
  </si>
  <si>
    <t>Odkopávky a prokopávky nezapažené v hornině třídy těžitelnosti I, skupiny 3 objem do 20 m3 strojně</t>
  </si>
  <si>
    <t>-694432867</t>
  </si>
  <si>
    <t>88*0,15+2*19*0,4</t>
  </si>
  <si>
    <t>132251101</t>
  </si>
  <si>
    <t xml:space="preserve">Hloubení rýh nezapažených  š do 800 mm v hornině třídy těžitelnosti I, skupiny 3 objem do 20 m3 strojně</t>
  </si>
  <si>
    <t>626069611</t>
  </si>
  <si>
    <t>10*0,8*0,8</t>
  </si>
  <si>
    <t>162751117</t>
  </si>
  <si>
    <t>Vodorovné přemístění do 10000 m výkopku/sypaniny z horniny třídy těžitelnosti I, skupiny 1 až 3</t>
  </si>
  <si>
    <t>1104922940</t>
  </si>
  <si>
    <t>"odkopávky"34,8+28,4</t>
  </si>
  <si>
    <t>"rýhy"6,4</t>
  </si>
  <si>
    <t>"zásyp"-4,540</t>
  </si>
  <si>
    <t>Součet</t>
  </si>
  <si>
    <t>171201221</t>
  </si>
  <si>
    <t>Poplatek za uložení na skládce (skládkovné) zeminy a kamení kód odpadu 17 05 04</t>
  </si>
  <si>
    <t>t</t>
  </si>
  <si>
    <t>1304191415</t>
  </si>
  <si>
    <t>65,06*1,8</t>
  </si>
  <si>
    <t>171251201</t>
  </si>
  <si>
    <t>Uložení sypaniny na skládky nebo meziskládky</t>
  </si>
  <si>
    <t>-822884292</t>
  </si>
  <si>
    <t>174111101</t>
  </si>
  <si>
    <t>Zásyp jam, šachet rýh nebo kolem objektů sypaninou se zhutněním ručně</t>
  </si>
  <si>
    <t>13071744</t>
  </si>
  <si>
    <t>10*0,8*0,33</t>
  </si>
  <si>
    <t>2*19*0,25*0,2</t>
  </si>
  <si>
    <t>175151101</t>
  </si>
  <si>
    <t>Obsypání potrubí strojně sypaninou bez prohození, uloženou do 3 m</t>
  </si>
  <si>
    <t>-1977047551</t>
  </si>
  <si>
    <t>10*0,8*0,5</t>
  </si>
  <si>
    <t>9</t>
  </si>
  <si>
    <t>M</t>
  </si>
  <si>
    <t>58333674</t>
  </si>
  <si>
    <t>kamenivo těžené hrubé frakce 16/32</t>
  </si>
  <si>
    <t>1465710229</t>
  </si>
  <si>
    <t>4*2 "Přepočtené koeficientem množství</t>
  </si>
  <si>
    <t>10</t>
  </si>
  <si>
    <t>181951112</t>
  </si>
  <si>
    <t>Úprava pláně v hornině třídy těžitelnosti I, skupiny 1 až 3 se zhutněním</t>
  </si>
  <si>
    <t>m2</t>
  </si>
  <si>
    <t>-563346117</t>
  </si>
  <si>
    <t>88+2*19*0,4</t>
  </si>
  <si>
    <t>Vodorovné konstrukce</t>
  </si>
  <si>
    <t>11</t>
  </si>
  <si>
    <t>451317777</t>
  </si>
  <si>
    <t>Podklad nebo lože pod dlažbu vodorovný nebo do sklonu 1:5 z betonu prostého tl do 100 mm</t>
  </si>
  <si>
    <t>CS ÚRS 2018 01</t>
  </si>
  <si>
    <t>-337008360</t>
  </si>
  <si>
    <t>2*1*3*0,5</t>
  </si>
  <si>
    <t>12</t>
  </si>
  <si>
    <t>451561111</t>
  </si>
  <si>
    <t>Lože pod dlažby z kameniva drceného drobného vrstva tl do 100 mm</t>
  </si>
  <si>
    <t>467308062</t>
  </si>
  <si>
    <t>13</t>
  </si>
  <si>
    <t>451573111</t>
  </si>
  <si>
    <t>Lože pod potrubí otevřený výkop ze štěrkopísku</t>
  </si>
  <si>
    <t>273328657</t>
  </si>
  <si>
    <t>10*0,8*0,1</t>
  </si>
  <si>
    <t>Komunikace pozemní</t>
  </si>
  <si>
    <t>14</t>
  </si>
  <si>
    <t>564851111</t>
  </si>
  <si>
    <t>Podklad ze štěrkodrtě ŠD tl 150 mm</t>
  </si>
  <si>
    <t>-1117731682</t>
  </si>
  <si>
    <t>567120114</t>
  </si>
  <si>
    <t>Podklad ze směsi stmelené cementem SC C 1,5/2,0 (SC II) tl 150 mm</t>
  </si>
  <si>
    <t>-1410272334</t>
  </si>
  <si>
    <t>16</t>
  </si>
  <si>
    <t>594511111</t>
  </si>
  <si>
    <t>Dlažba z lomového kamene s provedením lože z betonu</t>
  </si>
  <si>
    <t>1561596043</t>
  </si>
  <si>
    <t>17</t>
  </si>
  <si>
    <t>596212211</t>
  </si>
  <si>
    <t>Kladení zámkové dlažby pozemních komunikací tl 80 mm skupiny A pl do 100 m2</t>
  </si>
  <si>
    <t>-610228574</t>
  </si>
  <si>
    <t>18</t>
  </si>
  <si>
    <t>59245020</t>
  </si>
  <si>
    <t>dlažba tvar obdélník betonová 200x100x80mm přírodní</t>
  </si>
  <si>
    <t>-445098651</t>
  </si>
  <si>
    <t>88*1,03 "Přepočtené koeficientem množství</t>
  </si>
  <si>
    <t>19</t>
  </si>
  <si>
    <t>599632111</t>
  </si>
  <si>
    <t>Vyplnění spár dlažby z lomového kamene MC se zatřením</t>
  </si>
  <si>
    <t>523452489</t>
  </si>
  <si>
    <t>Ostatní konstrukce a práce, bourání</t>
  </si>
  <si>
    <t>20</t>
  </si>
  <si>
    <t>916131213</t>
  </si>
  <si>
    <t>Osazení silničního obrubníku betonového stojatého s boční opěrou do lože z betonu prostého</t>
  </si>
  <si>
    <t>m</t>
  </si>
  <si>
    <t>-1232094592</t>
  </si>
  <si>
    <t>2*19</t>
  </si>
  <si>
    <t>59217023</t>
  </si>
  <si>
    <t>obrubník betonový chodníkový 1000x150x250mm</t>
  </si>
  <si>
    <t>-1985470511</t>
  </si>
  <si>
    <t>22</t>
  </si>
  <si>
    <t>916991121</t>
  </si>
  <si>
    <t>Lože pod obrubníky, krajníky nebo obruby z dlažebních kostek z betonu prostého</t>
  </si>
  <si>
    <t>1154209945</t>
  </si>
  <si>
    <t>38*0,4*0,06</t>
  </si>
  <si>
    <t>23</t>
  </si>
  <si>
    <t>919551111</t>
  </si>
  <si>
    <t>Zřízení propustku z trub plastových PE rýhovaných se spojkami nebo s hrdlem DN 300 mm</t>
  </si>
  <si>
    <t>1835716689</t>
  </si>
  <si>
    <t>24</t>
  </si>
  <si>
    <t>286170461</t>
  </si>
  <si>
    <t>trubka kanalizační PP Ultra Rib DN 300x6000mm SN10</t>
  </si>
  <si>
    <t>-1074686913</t>
  </si>
  <si>
    <t>10*1,015 "Přepočtené koeficientem množství</t>
  </si>
  <si>
    <t>998</t>
  </si>
  <si>
    <t>Přesun hmot</t>
  </si>
  <si>
    <t>25</t>
  </si>
  <si>
    <t>998223011</t>
  </si>
  <si>
    <t>Přesun hmot pro pozemní komunikace s krytem dlážděným</t>
  </si>
  <si>
    <t>581278382</t>
  </si>
  <si>
    <t>SO 099.1 - Napájecí vedení - Trojice</t>
  </si>
  <si>
    <t xml:space="preserve"> </t>
  </si>
  <si>
    <t xml:space="preserve">21-M - Montáž napájecího vedení - Trojice </t>
  </si>
  <si>
    <t xml:space="preserve">D2 - Materiál napájecího vedení - Trojice </t>
  </si>
  <si>
    <t xml:space="preserve">46-M - Zemní práce pro TK </t>
  </si>
  <si>
    <t>D3 - Zkoušky a revize</t>
  </si>
  <si>
    <t>D4 - Odpady</t>
  </si>
  <si>
    <t xml:space="preserve">    D5 - Vedlejší rozpočtové náklady</t>
  </si>
  <si>
    <t>21-M</t>
  </si>
  <si>
    <t xml:space="preserve">Montáž napájecího vedení - Trojice </t>
  </si>
  <si>
    <t>901103CE</t>
  </si>
  <si>
    <t>Trakční kabel 3 - AYKCY 1 x 500 mm2 Al/35Cu, volně uložený</t>
  </si>
  <si>
    <t>64</t>
  </si>
  <si>
    <t>901113CE</t>
  </si>
  <si>
    <t>Trakční kabel 3 - AYKCY 1 x 500 mm2 Al/35Cu, pevně uložený</t>
  </si>
  <si>
    <t>030522CE</t>
  </si>
  <si>
    <t>TB 71-72 Napájecí vývod, kompletní (trubka HDPE 75x6,8mm-3m, nerez pásky, koncovka smršťovací 3-KVCZ 500 Al/35 Cu), pro 2 kabely</t>
  </si>
  <si>
    <t>ks</t>
  </si>
  <si>
    <t>100278CE</t>
  </si>
  <si>
    <t>Ukončení kabelů kabelovým okem Al - 500mm2</t>
  </si>
  <si>
    <t>D2</t>
  </si>
  <si>
    <t xml:space="preserve">Materiál napájecího vedení - Trojice </t>
  </si>
  <si>
    <t>000 01</t>
  </si>
  <si>
    <t>Trakční kabel 3 - AYKCY 1 x 500 mm2</t>
  </si>
  <si>
    <t>000 02</t>
  </si>
  <si>
    <t>TB 71-72 Napájecí vývod, kompletní (trubka HDPE 75x6,8mm-3m, nerez pásky, koncovka smršťovací 3-KVCZ 500 Al/35 Cu), 500 Al/35 Cu) atd., pro 2 kabely</t>
  </si>
  <si>
    <t>000 03</t>
  </si>
  <si>
    <t>Kabelové oko Al - 500mm2</t>
  </si>
  <si>
    <t>46-M</t>
  </si>
  <si>
    <t xml:space="preserve">Zemní práce pro TK </t>
  </si>
  <si>
    <t>460 01-0024</t>
  </si>
  <si>
    <t>Vytýčení trasy TK</t>
  </si>
  <si>
    <t>km</t>
  </si>
  <si>
    <t>460 05-0804</t>
  </si>
  <si>
    <t>Výkop jámy pro sondy (tř. 4)</t>
  </si>
  <si>
    <t>460 56-1604</t>
  </si>
  <si>
    <t>Zához jámy po sondách (tř. zeminy 4)</t>
  </si>
  <si>
    <t>460 20-0254</t>
  </si>
  <si>
    <t>Kabelová rýha 50x70cm, zemina tř.4 A-A: 180m</t>
  </si>
  <si>
    <t>460 42-1142</t>
  </si>
  <si>
    <t>Kabelové lože z písku 2x10cm se zakrytím betonovými deskami 50x25xm na šířku 50cm vč. Materiálu</t>
  </si>
  <si>
    <t>26</t>
  </si>
  <si>
    <t>460 50-0002</t>
  </si>
  <si>
    <t>Oddělení kabelů betonovou deskou vč. materiálu</t>
  </si>
  <si>
    <t>28</t>
  </si>
  <si>
    <t>460 56-0254</t>
  </si>
  <si>
    <t>Zához kabelové rýhy 50x70cm</t>
  </si>
  <si>
    <t>30</t>
  </si>
  <si>
    <t>-</t>
  </si>
  <si>
    <t>Přechod přes vozovku před měnírnou Trojice (B-B) bude proveden</t>
  </si>
  <si>
    <t>32</t>
  </si>
  <si>
    <t>FIXNÍ CENA 0,- Kč</t>
  </si>
  <si>
    <t>460 26-0001</t>
  </si>
  <si>
    <t>Zatažení lana do kabelové chráničky vč. materiálu</t>
  </si>
  <si>
    <t>34</t>
  </si>
  <si>
    <t>375</t>
  </si>
  <si>
    <t>460 60-0061</t>
  </si>
  <si>
    <t xml:space="preserve">Odvoz zeminy z výkopů (1km) zemina TK- 22,5m3  = 40,68t</t>
  </si>
  <si>
    <t>36</t>
  </si>
  <si>
    <t>460 60-0071</t>
  </si>
  <si>
    <t>Příplatek za každý další km - 9km x 40,68t = 306,12t</t>
  </si>
  <si>
    <t>38</t>
  </si>
  <si>
    <t>D3</t>
  </si>
  <si>
    <t>Zkoušky a revize</t>
  </si>
  <si>
    <t>000 04</t>
  </si>
  <si>
    <t>Výchozí revize</t>
  </si>
  <si>
    <t>40</t>
  </si>
  <si>
    <t>000 05</t>
  </si>
  <si>
    <t>Technicko bezpečnostní zkouška</t>
  </si>
  <si>
    <t>42</t>
  </si>
  <si>
    <t>000 06</t>
  </si>
  <si>
    <t>Protokol právnické osoby o způsobilosti provozu</t>
  </si>
  <si>
    <t>44</t>
  </si>
  <si>
    <t>000 07</t>
  </si>
  <si>
    <t>Nespecifikované práce, (práce spojené s výlukou, vypínáním trolejí, zkratových zkoušek, práce spojené s postupem výstavby, najetím kabelů - práce předem neurčené)</t>
  </si>
  <si>
    <t>%</t>
  </si>
  <si>
    <t>539852503</t>
  </si>
  <si>
    <t>D4</t>
  </si>
  <si>
    <t>Odpady</t>
  </si>
  <si>
    <t>979098191</t>
  </si>
  <si>
    <t>Poplatek za skládku zeminy</t>
  </si>
  <si>
    <t>46</t>
  </si>
  <si>
    <t>979098123</t>
  </si>
  <si>
    <t>Poplatek za skládku betonových bloků</t>
  </si>
  <si>
    <t>48</t>
  </si>
  <si>
    <t>D5</t>
  </si>
  <si>
    <t>030001000</t>
  </si>
  <si>
    <t>Zařízení staveniště</t>
  </si>
  <si>
    <t>1981690280</t>
  </si>
  <si>
    <t>0300001002</t>
  </si>
  <si>
    <t>Ztížené podmínky výstavby</t>
  </si>
  <si>
    <t>-688302959</t>
  </si>
  <si>
    <t xml:space="preserve">SO 099.2 - Napájecí vedení - vozovna </t>
  </si>
  <si>
    <t xml:space="preserve">21-M - Montáž napájecího vedení - vozovna </t>
  </si>
  <si>
    <t xml:space="preserve">D1 - Materiál napájecího vedení - vozovna </t>
  </si>
  <si>
    <t>D2 - Zkoušky a revize</t>
  </si>
  <si>
    <t>D3 - Odpady</t>
  </si>
  <si>
    <t xml:space="preserve">Montáž napájecího vedení - vozovna </t>
  </si>
  <si>
    <t>101265CE</t>
  </si>
  <si>
    <t>Kabelová zemní smršťovací spojka SVCZ 500</t>
  </si>
  <si>
    <t xml:space="preserve">TB 71-72 Napájecí vývod, kompletní (trubka HDPE 75x6,8mm-3m,  nerez pásky, koncovka smršťovací 3-KVCZ 500 Al/35 Cu), pro 2 kabely</t>
  </si>
  <si>
    <t>D1</t>
  </si>
  <si>
    <t xml:space="preserve">Materiál napájecího vedení - vozovna </t>
  </si>
  <si>
    <t xml:space="preserve">TB 71-72 Napájecí vývod, kompletní (trubka HDPE 75x6,8mm-3m,  nerez pásky, koncovka smršťovací 3-KVCZ 500 Al/35 Cu),  500 Al/35 Cu) atd., pro 2 kabely</t>
  </si>
  <si>
    <t>Výkop jámy pro sondy</t>
  </si>
  <si>
    <t>460 03-0172</t>
  </si>
  <si>
    <t>Rozrušení živičn. povrchu (do 5cm) vč.řezání spáry (120mx1,2m = 144m2)</t>
  </si>
  <si>
    <t>460 03-0161</t>
  </si>
  <si>
    <t>Rozrušení betonového podkladu (do tl. 15cm)</t>
  </si>
  <si>
    <t>Kabelová rýha 50x70cm, zemina tř.4 C-C: 120m</t>
  </si>
  <si>
    <t>460 05-0804.1</t>
  </si>
  <si>
    <t>Výkop zeminy pro startovací jámu protlaku (tř.4) (2ks x 12m2)</t>
  </si>
  <si>
    <t>460 56-1604.1</t>
  </si>
  <si>
    <t>Zához jámy po startovacích jámách (tř. zeminy 4)</t>
  </si>
  <si>
    <t>460 31-0103</t>
  </si>
  <si>
    <t>Řízené horizontální vrtání pro protlačení PE trub vnějšího vrtu 110-125mm řez D-D: 5 x 60m = 300m</t>
  </si>
  <si>
    <t>460 51-0095</t>
  </si>
  <si>
    <t>Plastová chránička prům. 110mm do protlačovaných otvorů, s utěsněním řez D-D: 5 x 60m = 300m</t>
  </si>
  <si>
    <t xml:space="preserve">Odvoz zeminy z výkopů (1km) zemina TK- 36,6m3  = 66,17t zemina z protlaků - 22m3 = 39,78t  podkladní vrstva z betonu a živice - 2 x 144m3 = 360t</t>
  </si>
  <si>
    <t>Příplatek za každý další km - 9km x 465,95t = 4193,55t</t>
  </si>
  <si>
    <t>460 65-0083</t>
  </si>
  <si>
    <t>Podkladní vrstva z betonu 15-20cm</t>
  </si>
  <si>
    <t>50</t>
  </si>
  <si>
    <t>460 65-0135</t>
  </si>
  <si>
    <t>Úprava povrchu z litého asfaltu do tl. 10cm vč. materiálu</t>
  </si>
  <si>
    <t>52</t>
  </si>
  <si>
    <t>27</t>
  </si>
  <si>
    <t>54</t>
  </si>
  <si>
    <t>56</t>
  </si>
  <si>
    <t>29</t>
  </si>
  <si>
    <t>58</t>
  </si>
  <si>
    <t>60</t>
  </si>
  <si>
    <t>31</t>
  </si>
  <si>
    <t>000 08</t>
  </si>
  <si>
    <t>Nespecifikované práce (práce spojené s výlukou, vypínáním trolejí, zkratových zkoušek, práce spojené s postupem výstavby, najetím kabelů - práce předem neurčené)</t>
  </si>
  <si>
    <t>-1614241567</t>
  </si>
  <si>
    <t>62</t>
  </si>
  <si>
    <t>33</t>
  </si>
  <si>
    <t>-2116950941</t>
  </si>
  <si>
    <t>35</t>
  </si>
  <si>
    <t>507060589</t>
  </si>
  <si>
    <t xml:space="preserve">SO 999 - Kontejnerový objekt měnírny </t>
  </si>
  <si>
    <t>Soupis:</t>
  </si>
  <si>
    <t xml:space="preserve">999.0 - Základy, kontejnerový objekt měnírny </t>
  </si>
  <si>
    <t xml:space="preserve">    2 - Zakládání</t>
  </si>
  <si>
    <t>-146207474</t>
  </si>
  <si>
    <t>34*0,3</t>
  </si>
  <si>
    <t>-1586715831</t>
  </si>
  <si>
    <t>34*0,2</t>
  </si>
  <si>
    <t>-1650332688</t>
  </si>
  <si>
    <t>2*6*0,4*0,8+3*4,8*0,4*0,8</t>
  </si>
  <si>
    <t>-302161036</t>
  </si>
  <si>
    <t>"odkopávky"10,2+6,8</t>
  </si>
  <si>
    <t>"rýhy"8,448</t>
  </si>
  <si>
    <t>"zemina pro ohumusování"-60*0,15</t>
  </si>
  <si>
    <t>-2034526076</t>
  </si>
  <si>
    <t>16,448*1,8</t>
  </si>
  <si>
    <t>-1167736874</t>
  </si>
  <si>
    <t>180405111</t>
  </si>
  <si>
    <t>Založení trávníku ve vegetačních prefabrikátech výsevem semene v rovině a ve svahu do 1:5</t>
  </si>
  <si>
    <t>-1894532941</t>
  </si>
  <si>
    <t>00572410</t>
  </si>
  <si>
    <t>osivo směs travní parková</t>
  </si>
  <si>
    <t>kg</t>
  </si>
  <si>
    <t>1588290517</t>
  </si>
  <si>
    <t>60*0,035 "Přepočtené koeficientem množství</t>
  </si>
  <si>
    <t>181351003</t>
  </si>
  <si>
    <t>Rozprostření ornice tl vrstvy do 200 mm pl do 100 m2 v rovině nebo ve svahu do 1:5 strojně</t>
  </si>
  <si>
    <t>1888293230</t>
  </si>
  <si>
    <t>"tl. 150 mm"60</t>
  </si>
  <si>
    <t>181951111</t>
  </si>
  <si>
    <t>Úprava pláně v hornině třídy těžitelnosti I, skupiny 1 až 3 bez zhutnění</t>
  </si>
  <si>
    <t>-2062130347</t>
  </si>
  <si>
    <t>1320712111</t>
  </si>
  <si>
    <t>183403153</t>
  </si>
  <si>
    <t>Obdělání půdy hrabáním v rovině a svahu do 1:5</t>
  </si>
  <si>
    <t>127885462</t>
  </si>
  <si>
    <t>183403161</t>
  </si>
  <si>
    <t>Obdělání půdy válením v rovině a svahu do 1:5</t>
  </si>
  <si>
    <t>-2052654740</t>
  </si>
  <si>
    <t>Zakládání</t>
  </si>
  <si>
    <t>274321411</t>
  </si>
  <si>
    <t>Základové pasy ze ŽB bez zvýšených nároků na prostředí tř. C 20/25</t>
  </si>
  <si>
    <t>1394922711</t>
  </si>
  <si>
    <t>274351121</t>
  </si>
  <si>
    <t>Zřízení bednění základových pasů rovného</t>
  </si>
  <si>
    <t>756631909</t>
  </si>
  <si>
    <t>2*2*(6+0,4)*0,2+3*2*(4,8+0,4)*0,2</t>
  </si>
  <si>
    <t>274351122</t>
  </si>
  <si>
    <t>Odstranění bednění základových pasů rovného</t>
  </si>
  <si>
    <t>1737917158</t>
  </si>
  <si>
    <t>274361821</t>
  </si>
  <si>
    <t>Výztuž základových pásů betonářskou ocelí 10 505 (R)</t>
  </si>
  <si>
    <t>-454336680</t>
  </si>
  <si>
    <t>564861111</t>
  </si>
  <si>
    <t>Podklad ze štěrkodrtě ŠD tl 200 mm</t>
  </si>
  <si>
    <t>96746287</t>
  </si>
  <si>
    <t>998011001</t>
  </si>
  <si>
    <t>Přesun hmot pro budovy zděné v do 6 m</t>
  </si>
  <si>
    <t>-376277513</t>
  </si>
  <si>
    <t>999.1 - Technologická část</t>
  </si>
  <si>
    <t>PSV - Práce a dodávky PSV</t>
  </si>
  <si>
    <t>M - Práce a dodávky M</t>
  </si>
  <si>
    <t>PSV</t>
  </si>
  <si>
    <t>Práce a dodávky PSV</t>
  </si>
  <si>
    <t>Pol3</t>
  </si>
  <si>
    <t>Dovoz a instalace kontejneru</t>
  </si>
  <si>
    <t>sada</t>
  </si>
  <si>
    <t>-696435099</t>
  </si>
  <si>
    <t>Pol4</t>
  </si>
  <si>
    <t>Kontejner</t>
  </si>
  <si>
    <t>-1852186320</t>
  </si>
  <si>
    <t>Práce a dodávky M</t>
  </si>
  <si>
    <t>741000011R</t>
  </si>
  <si>
    <t>Montáž práce - komplet</t>
  </si>
  <si>
    <t>-517433821</t>
  </si>
  <si>
    <t>357000051R</t>
  </si>
  <si>
    <t>Diodový šestpulsní usměrňovač skříňového provedení pro zástavbu do řady napáječových skříní včetně odpojitelného připojení k hlavním přípojnicím podle položky technicko-obchodní specifikace</t>
  </si>
  <si>
    <t>-939535289</t>
  </si>
  <si>
    <t>357000052R</t>
  </si>
  <si>
    <t>Kombinované vývodní pole trolejbusové ve výklopném provedení podle položky N61-N64 technicko-obchodní specifikace</t>
  </si>
  <si>
    <t>827148799</t>
  </si>
  <si>
    <t>357000055R</t>
  </si>
  <si>
    <t>Skříň řídícího systému, zemní ochrany, dálkového ovládání a zdroje 24VDC DMX</t>
  </si>
  <si>
    <t>1958496134</t>
  </si>
  <si>
    <t>357000056R</t>
  </si>
  <si>
    <t>Rozváděč vlastní spotřeby 400V AC RVS1</t>
  </si>
  <si>
    <t>735967909</t>
  </si>
  <si>
    <t>357000058R</t>
  </si>
  <si>
    <t>Rozváděč transformátoru vlastní spotřeby TVS 520/400V, 16kVA</t>
  </si>
  <si>
    <t>-514514401</t>
  </si>
  <si>
    <t>357000061R</t>
  </si>
  <si>
    <t>Dálkové ovládání</t>
  </si>
  <si>
    <t>-308370245</t>
  </si>
  <si>
    <t>357000062R</t>
  </si>
  <si>
    <t>Skříň obchodního měření ME1</t>
  </si>
  <si>
    <t>685840237</t>
  </si>
  <si>
    <t>357000062R.1</t>
  </si>
  <si>
    <t>Skříň obchodního měření ME2</t>
  </si>
  <si>
    <t>-2121934129</t>
  </si>
  <si>
    <t>357000063R</t>
  </si>
  <si>
    <t>Rozváděč 35kV, označený R35 - komplet</t>
  </si>
  <si>
    <t>180397738</t>
  </si>
  <si>
    <t>357000064R</t>
  </si>
  <si>
    <t>Odfuk pro vn rozváděč 35kV</t>
  </si>
  <si>
    <t>950043869</t>
  </si>
  <si>
    <t>357000065R</t>
  </si>
  <si>
    <t>Trakční transformátor, 35/0,52kV, 1100kVA</t>
  </si>
  <si>
    <t>183490537</t>
  </si>
  <si>
    <t>357000066R</t>
  </si>
  <si>
    <t>Kabely 35kV - komplet</t>
  </si>
  <si>
    <t>633516520</t>
  </si>
  <si>
    <t>357000067R</t>
  </si>
  <si>
    <t>Kabelové soubory 35kV - komplet</t>
  </si>
  <si>
    <t>579960829</t>
  </si>
  <si>
    <t>357000068R</t>
  </si>
  <si>
    <t>Uzemnění kabelů ČEZ - komplet</t>
  </si>
  <si>
    <t>1176298995</t>
  </si>
  <si>
    <t>357000070R</t>
  </si>
  <si>
    <t>Kabely ovládací - komplet</t>
  </si>
  <si>
    <t>1469060766</t>
  </si>
  <si>
    <t>357000071R</t>
  </si>
  <si>
    <t>Kabelové trasy - komplet</t>
  </si>
  <si>
    <t>-1087928795</t>
  </si>
  <si>
    <t>357000074R</t>
  </si>
  <si>
    <t>Stavební elektroinstalace</t>
  </si>
  <si>
    <t>-1576024494</t>
  </si>
  <si>
    <t>357000075R</t>
  </si>
  <si>
    <t>Uzemnění</t>
  </si>
  <si>
    <t>-1160256472</t>
  </si>
  <si>
    <t>357000076R</t>
  </si>
  <si>
    <t>Hromosvod</t>
  </si>
  <si>
    <t>-1491801792</t>
  </si>
  <si>
    <t>Pol5</t>
  </si>
  <si>
    <t>EPS</t>
  </si>
  <si>
    <t>-246456335</t>
  </si>
  <si>
    <t>011503000</t>
  </si>
  <si>
    <t>Zaměření</t>
  </si>
  <si>
    <t>-1812015183</t>
  </si>
  <si>
    <t>031203000</t>
  </si>
  <si>
    <t>Terénní úpravy</t>
  </si>
  <si>
    <t>1388746754</t>
  </si>
  <si>
    <t>034002000</t>
  </si>
  <si>
    <t>Zabezpečení staveniště</t>
  </si>
  <si>
    <t>408409537</t>
  </si>
  <si>
    <t>034103000</t>
  </si>
  <si>
    <t>1903966098</t>
  </si>
  <si>
    <t>091003001R</t>
  </si>
  <si>
    <t>Energetický výpočet</t>
  </si>
  <si>
    <t>-433029945</t>
  </si>
  <si>
    <t>091003002R</t>
  </si>
  <si>
    <t>Zkoušky, měření, revize, průkaz způsobilosti</t>
  </si>
  <si>
    <t>957112272</t>
  </si>
  <si>
    <t>091003003R</t>
  </si>
  <si>
    <t>Dokumentace (výrobní, DSPS)</t>
  </si>
  <si>
    <t>613620841</t>
  </si>
  <si>
    <t>091003004R</t>
  </si>
  <si>
    <t>Zkušební provoz</t>
  </si>
  <si>
    <t>-530278412</t>
  </si>
  <si>
    <t>Pol6</t>
  </si>
  <si>
    <t>Dopravné a manipulace na místě</t>
  </si>
  <si>
    <t>1632691710</t>
  </si>
  <si>
    <t>091003011R</t>
  </si>
  <si>
    <t>OOPP</t>
  </si>
  <si>
    <t>-1356315215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</si>
</sst>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200662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Trolejbusová trať Dukla vozovna  - hlavní nádraží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Pardubice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Dopravní podnik města Pardubic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PRODIN a.s., K Vápence 2745, 530 02 Pardubice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Michal Hornýš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ROUND(AG95+SUM(AG96:AG99),2)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ROUND(AS95+SUM(AS96:AS99),2)</f>
        <v>0</v>
      </c>
      <c r="AT94" s="114">
        <f>ROUND(SUM(AV94:AW94),2)</f>
        <v>0</v>
      </c>
      <c r="AU94" s="115">
        <f>ROUND(AU95+SUM(AU96:AU99),5)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ROUND(AZ95+SUM(AZ96:AZ99),2)</f>
        <v>0</v>
      </c>
      <c r="BA94" s="114">
        <f>ROUND(BA95+SUM(BA96:BA99),2)</f>
        <v>0</v>
      </c>
      <c r="BB94" s="114">
        <f>ROUND(BB95+SUM(BB96:BB99),2)</f>
        <v>0</v>
      </c>
      <c r="BC94" s="114">
        <f>ROUND(BC95+SUM(BC96:BC99),2)</f>
        <v>0</v>
      </c>
      <c r="BD94" s="116">
        <f>ROUND(BD95+SUM(BD96:BD99),2)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001 - Vedlejší a rozpo...'!J30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001 - Vedlejší a rozpo...'!P117</f>
        <v>0</v>
      </c>
      <c r="AV95" s="128">
        <f>'SO 001 - Vedlejší a rozpo...'!J33</f>
        <v>0</v>
      </c>
      <c r="AW95" s="128">
        <f>'SO 001 - Vedlejší a rozpo...'!J34</f>
        <v>0</v>
      </c>
      <c r="AX95" s="128">
        <f>'SO 001 - Vedlejší a rozpo...'!J35</f>
        <v>0</v>
      </c>
      <c r="AY95" s="128">
        <f>'SO 001 - Vedlejší a rozpo...'!J36</f>
        <v>0</v>
      </c>
      <c r="AZ95" s="128">
        <f>'SO 001 - Vedlejší a rozpo...'!F33</f>
        <v>0</v>
      </c>
      <c r="BA95" s="128">
        <f>'SO 001 - Vedlejší a rozpo...'!F34</f>
        <v>0</v>
      </c>
      <c r="BB95" s="128">
        <f>'SO 001 - Vedlejší a rozpo...'!F35</f>
        <v>0</v>
      </c>
      <c r="BC95" s="128">
        <f>'SO 001 - Vedlejší a rozpo...'!F36</f>
        <v>0</v>
      </c>
      <c r="BD95" s="130">
        <f>'SO 001 - Vedlejší a rozpo...'!F37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101 - Sjezd k měnírně'!J30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'SO 101 - Sjezd k měnírně'!P122</f>
        <v>0</v>
      </c>
      <c r="AV96" s="128">
        <f>'SO 101 - Sjezd k měnírně'!J33</f>
        <v>0</v>
      </c>
      <c r="AW96" s="128">
        <f>'SO 101 - Sjezd k měnírně'!J34</f>
        <v>0</v>
      </c>
      <c r="AX96" s="128">
        <f>'SO 101 - Sjezd k měnírně'!J35</f>
        <v>0</v>
      </c>
      <c r="AY96" s="128">
        <f>'SO 101 - Sjezd k měnírně'!J36</f>
        <v>0</v>
      </c>
      <c r="AZ96" s="128">
        <f>'SO 101 - Sjezd k měnírně'!F33</f>
        <v>0</v>
      </c>
      <c r="BA96" s="128">
        <f>'SO 101 - Sjezd k měnírně'!F34</f>
        <v>0</v>
      </c>
      <c r="BB96" s="128">
        <f>'SO 101 - Sjezd k měnírně'!F35</f>
        <v>0</v>
      </c>
      <c r="BC96" s="128">
        <f>'SO 101 - Sjezd k měnírně'!F36</f>
        <v>0</v>
      </c>
      <c r="BD96" s="130">
        <f>'SO 101 - Sjezd k měnírně'!F37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24.7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099.1 - Napájecí veden...'!J30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'SO 099.1 - Napájecí veden...'!P122</f>
        <v>0</v>
      </c>
      <c r="AV97" s="128">
        <f>'SO 099.1 - Napájecí veden...'!J33</f>
        <v>0</v>
      </c>
      <c r="AW97" s="128">
        <f>'SO 099.1 - Napájecí veden...'!J34</f>
        <v>0</v>
      </c>
      <c r="AX97" s="128">
        <f>'SO 099.1 - Napájecí veden...'!J35</f>
        <v>0</v>
      </c>
      <c r="AY97" s="128">
        <f>'SO 099.1 - Napájecí veden...'!J36</f>
        <v>0</v>
      </c>
      <c r="AZ97" s="128">
        <f>'SO 099.1 - Napájecí veden...'!F33</f>
        <v>0</v>
      </c>
      <c r="BA97" s="128">
        <f>'SO 099.1 - Napájecí veden...'!F34</f>
        <v>0</v>
      </c>
      <c r="BB97" s="128">
        <f>'SO 099.1 - Napájecí veden...'!F35</f>
        <v>0</v>
      </c>
      <c r="BC97" s="128">
        <f>'SO 099.1 - Napájecí veden...'!F36</f>
        <v>0</v>
      </c>
      <c r="BD97" s="130">
        <f>'SO 099.1 - Napájecí veden...'!F37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24.7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099.2 - Napájecí veden...'!J30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'SO 099.2 - Napájecí veden...'!P122</f>
        <v>0</v>
      </c>
      <c r="AV98" s="128">
        <f>'SO 099.2 - Napájecí veden...'!J33</f>
        <v>0</v>
      </c>
      <c r="AW98" s="128">
        <f>'SO 099.2 - Napájecí veden...'!J34</f>
        <v>0</v>
      </c>
      <c r="AX98" s="128">
        <f>'SO 099.2 - Napájecí veden...'!J35</f>
        <v>0</v>
      </c>
      <c r="AY98" s="128">
        <f>'SO 099.2 - Napájecí veden...'!J36</f>
        <v>0</v>
      </c>
      <c r="AZ98" s="128">
        <f>'SO 099.2 - Napájecí veden...'!F33</f>
        <v>0</v>
      </c>
      <c r="BA98" s="128">
        <f>'SO 099.2 - Napájecí veden...'!F34</f>
        <v>0</v>
      </c>
      <c r="BB98" s="128">
        <f>'SO 099.2 - Napájecí veden...'!F35</f>
        <v>0</v>
      </c>
      <c r="BC98" s="128">
        <f>'SO 099.2 - Napájecí veden...'!F36</f>
        <v>0</v>
      </c>
      <c r="BD98" s="130">
        <f>'SO 099.2 - Napájecí veden...'!F37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7"/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32">
        <f>ROUND(SUM(AG100:AG101),2)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f>ROUND(SUM(AS100:AS101),2)</f>
        <v>0</v>
      </c>
      <c r="AT99" s="128">
        <f>ROUND(SUM(AV99:AW99),2)</f>
        <v>0</v>
      </c>
      <c r="AU99" s="129">
        <f>ROUND(SUM(AU100:AU101),5)</f>
        <v>0</v>
      </c>
      <c r="AV99" s="128">
        <f>ROUND(AZ99*L29,2)</f>
        <v>0</v>
      </c>
      <c r="AW99" s="128">
        <f>ROUND(BA99*L30,2)</f>
        <v>0</v>
      </c>
      <c r="AX99" s="128">
        <f>ROUND(BB99*L29,2)</f>
        <v>0</v>
      </c>
      <c r="AY99" s="128">
        <f>ROUND(BC99*L30,2)</f>
        <v>0</v>
      </c>
      <c r="AZ99" s="128">
        <f>ROUND(SUM(AZ100:AZ101),2)</f>
        <v>0</v>
      </c>
      <c r="BA99" s="128">
        <f>ROUND(SUM(BA100:BA101),2)</f>
        <v>0</v>
      </c>
      <c r="BB99" s="128">
        <f>ROUND(SUM(BB100:BB101),2)</f>
        <v>0</v>
      </c>
      <c r="BC99" s="128">
        <f>ROUND(SUM(BC100:BC101),2)</f>
        <v>0</v>
      </c>
      <c r="BD99" s="130">
        <f>ROUND(SUM(BD100:BD101),2)</f>
        <v>0</v>
      </c>
      <c r="BE99" s="7"/>
      <c r="BS99" s="131" t="s">
        <v>77</v>
      </c>
      <c r="BT99" s="131" t="s">
        <v>86</v>
      </c>
      <c r="BU99" s="131" t="s">
        <v>79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4" customFormat="1" ht="16.5" customHeight="1">
      <c r="A100" s="119" t="s">
        <v>82</v>
      </c>
      <c r="B100" s="70"/>
      <c r="C100" s="133"/>
      <c r="D100" s="133"/>
      <c r="E100" s="134" t="s">
        <v>101</v>
      </c>
      <c r="F100" s="134"/>
      <c r="G100" s="134"/>
      <c r="H100" s="134"/>
      <c r="I100" s="134"/>
      <c r="J100" s="133"/>
      <c r="K100" s="134" t="s">
        <v>102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'999.0 - Základy, kontejne...'!J32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103</v>
      </c>
      <c r="AR100" s="72"/>
      <c r="AS100" s="137">
        <v>0</v>
      </c>
      <c r="AT100" s="138">
        <f>ROUND(SUM(AV100:AW100),2)</f>
        <v>0</v>
      </c>
      <c r="AU100" s="139">
        <f>'999.0 - Základy, kontejne...'!P125</f>
        <v>0</v>
      </c>
      <c r="AV100" s="138">
        <f>'999.0 - Základy, kontejne...'!J35</f>
        <v>0</v>
      </c>
      <c r="AW100" s="138">
        <f>'999.0 - Základy, kontejne...'!J36</f>
        <v>0</v>
      </c>
      <c r="AX100" s="138">
        <f>'999.0 - Základy, kontejne...'!J37</f>
        <v>0</v>
      </c>
      <c r="AY100" s="138">
        <f>'999.0 - Základy, kontejne...'!J38</f>
        <v>0</v>
      </c>
      <c r="AZ100" s="138">
        <f>'999.0 - Základy, kontejne...'!F35</f>
        <v>0</v>
      </c>
      <c r="BA100" s="138">
        <f>'999.0 - Základy, kontejne...'!F36</f>
        <v>0</v>
      </c>
      <c r="BB100" s="138">
        <f>'999.0 - Základy, kontejne...'!F37</f>
        <v>0</v>
      </c>
      <c r="BC100" s="138">
        <f>'999.0 - Základy, kontejne...'!F38</f>
        <v>0</v>
      </c>
      <c r="BD100" s="140">
        <f>'999.0 - Základy, kontejne...'!F39</f>
        <v>0</v>
      </c>
      <c r="BE100" s="4"/>
      <c r="BT100" s="141" t="s">
        <v>88</v>
      </c>
      <c r="BV100" s="141" t="s">
        <v>80</v>
      </c>
      <c r="BW100" s="141" t="s">
        <v>104</v>
      </c>
      <c r="BX100" s="141" t="s">
        <v>100</v>
      </c>
      <c r="CL100" s="141" t="s">
        <v>1</v>
      </c>
    </row>
    <row r="101" s="4" customFormat="1" ht="16.5" customHeight="1">
      <c r="A101" s="119" t="s">
        <v>82</v>
      </c>
      <c r="B101" s="70"/>
      <c r="C101" s="133"/>
      <c r="D101" s="133"/>
      <c r="E101" s="134" t="s">
        <v>105</v>
      </c>
      <c r="F101" s="134"/>
      <c r="G101" s="134"/>
      <c r="H101" s="134"/>
      <c r="I101" s="134"/>
      <c r="J101" s="133"/>
      <c r="K101" s="134" t="s">
        <v>106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'999.1 - Technologická část'!J32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103</v>
      </c>
      <c r="AR101" s="72"/>
      <c r="AS101" s="142">
        <v>0</v>
      </c>
      <c r="AT101" s="143">
        <f>ROUND(SUM(AV101:AW101),2)</f>
        <v>0</v>
      </c>
      <c r="AU101" s="144">
        <f>'999.1 - Technologická část'!P123</f>
        <v>0</v>
      </c>
      <c r="AV101" s="143">
        <f>'999.1 - Technologická část'!J35</f>
        <v>0</v>
      </c>
      <c r="AW101" s="143">
        <f>'999.1 - Technologická část'!J36</f>
        <v>0</v>
      </c>
      <c r="AX101" s="143">
        <f>'999.1 - Technologická část'!J37</f>
        <v>0</v>
      </c>
      <c r="AY101" s="143">
        <f>'999.1 - Technologická část'!J38</f>
        <v>0</v>
      </c>
      <c r="AZ101" s="143">
        <f>'999.1 - Technologická část'!F35</f>
        <v>0</v>
      </c>
      <c r="BA101" s="143">
        <f>'999.1 - Technologická část'!F36</f>
        <v>0</v>
      </c>
      <c r="BB101" s="143">
        <f>'999.1 - Technologická část'!F37</f>
        <v>0</v>
      </c>
      <c r="BC101" s="143">
        <f>'999.1 - Technologická část'!F38</f>
        <v>0</v>
      </c>
      <c r="BD101" s="145">
        <f>'999.1 - Technologická část'!F39</f>
        <v>0</v>
      </c>
      <c r="BE101" s="4"/>
      <c r="BT101" s="141" t="s">
        <v>88</v>
      </c>
      <c r="BV101" s="141" t="s">
        <v>80</v>
      </c>
      <c r="BW101" s="141" t="s">
        <v>107</v>
      </c>
      <c r="BX101" s="141" t="s">
        <v>100</v>
      </c>
      <c r="CL101" s="141" t="s">
        <v>1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cUDHCtoQsk43vEq01wT6K2A/CoV6QnFmo1z0jcgga91b/KQZqRK5xIg0Z8ypod3M9Z5InCNgtRyzxOZ3choMww==" hashValue="ileNU4KjAGP4SNFf74sICFnAR1p69Uh6tUlXh3OcbAyiFqLFxpofITdnsWmocWe4c2B4jpYascHroGnb+ox1eA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Vedlejší a rozpo...'!C2" display="/"/>
    <hyperlink ref="A96" location="'SO 101 - Sjezd k měnírně'!C2" display="/"/>
    <hyperlink ref="A97" location="'SO 099.1 - Napájecí veden...'!C2" display="/"/>
    <hyperlink ref="A98" location="'SO 099.2 - Napájecí veden...'!C2" display="/"/>
    <hyperlink ref="A100" location="'999.0 - Základy, kontejne...'!C2" display="/"/>
    <hyperlink ref="A101" location="'999.1 - Technologická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Trolejbusová trať Dukla vozovna  - hlavní nádraží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32</v>
      </c>
      <c r="F21" s="38"/>
      <c r="G21" s="38"/>
      <c r="H21" s="38"/>
      <c r="I21" s="150" t="s">
        <v>27</v>
      </c>
      <c r="J21" s="141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ROUND((SUM(BE117:BE126)),  2)</f>
        <v>0</v>
      </c>
      <c r="G33" s="38"/>
      <c r="H33" s="38"/>
      <c r="I33" s="164">
        <v>0.20999999999999999</v>
      </c>
      <c r="J33" s="163">
        <f>ROUND(((SUM(BE117:BE126))*I33),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ROUND((SUM(BF117:BF126)),  2)</f>
        <v>0</v>
      </c>
      <c r="G34" s="38"/>
      <c r="H34" s="38"/>
      <c r="I34" s="164">
        <v>0.14999999999999999</v>
      </c>
      <c r="J34" s="163">
        <f>ROUND(((SUM(BF117:BF126))*I34),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ROUND((SUM(BG117:BG126)),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ROUND((SUM(BH117:BH126)),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ROUND((SUM(BI117:BI126)),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Trolejbusová trať Dukla vozovna  - hlavní nádraží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001 - Vedlejší a rozpočtové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Pardubice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Dopravní podnik města Pardubic</v>
      </c>
      <c r="G91" s="40"/>
      <c r="H91" s="40"/>
      <c r="I91" s="32" t="s">
        <v>30</v>
      </c>
      <c r="J91" s="36" t="str">
        <f>E21</f>
        <v>PRODIN a.s., K Vápence 2745,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Michal Hornýš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116</v>
      </c>
      <c r="E97" s="191"/>
      <c r="F97" s="191"/>
      <c r="G97" s="191"/>
      <c r="H97" s="191"/>
      <c r="I97" s="191"/>
      <c r="J97" s="192">
        <f>J118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117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3" t="str">
        <f>E7</f>
        <v xml:space="preserve">Trolejbusová trať Dukla vozovna  - hlavní nádraží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SO 001 - Vedlejší a rozpočtové náklady 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Pardubice </v>
      </c>
      <c r="G111" s="40"/>
      <c r="H111" s="40"/>
      <c r="I111" s="32" t="s">
        <v>22</v>
      </c>
      <c r="J111" s="79" t="str">
        <f>IF(J12="","",J12)</f>
        <v>16. 10. 2020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24</v>
      </c>
      <c r="D113" s="40"/>
      <c r="E113" s="40"/>
      <c r="F113" s="27" t="str">
        <f>E15</f>
        <v>Dopravní podnik města Pardubic</v>
      </c>
      <c r="G113" s="40"/>
      <c r="H113" s="40"/>
      <c r="I113" s="32" t="s">
        <v>30</v>
      </c>
      <c r="J113" s="36" t="str">
        <f>E21</f>
        <v>PRODIN a.s., K Vápence 2745, 530 02 Pardubice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Michal Hornýš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94"/>
      <c r="B116" s="195"/>
      <c r="C116" s="196" t="s">
        <v>118</v>
      </c>
      <c r="D116" s="197" t="s">
        <v>63</v>
      </c>
      <c r="E116" s="197" t="s">
        <v>59</v>
      </c>
      <c r="F116" s="197" t="s">
        <v>60</v>
      </c>
      <c r="G116" s="197" t="s">
        <v>119</v>
      </c>
      <c r="H116" s="197" t="s">
        <v>120</v>
      </c>
      <c r="I116" s="197" t="s">
        <v>121</v>
      </c>
      <c r="J116" s="197" t="s">
        <v>113</v>
      </c>
      <c r="K116" s="198" t="s">
        <v>122</v>
      </c>
      <c r="L116" s="199"/>
      <c r="M116" s="100" t="s">
        <v>1</v>
      </c>
      <c r="N116" s="101" t="s">
        <v>42</v>
      </c>
      <c r="O116" s="101" t="s">
        <v>123</v>
      </c>
      <c r="P116" s="101" t="s">
        <v>124</v>
      </c>
      <c r="Q116" s="101" t="s">
        <v>125</v>
      </c>
      <c r="R116" s="101" t="s">
        <v>126</v>
      </c>
      <c r="S116" s="101" t="s">
        <v>127</v>
      </c>
      <c r="T116" s="102" t="s">
        <v>128</v>
      </c>
      <c r="U116" s="194"/>
      <c r="V116" s="194"/>
      <c r="W116" s="194"/>
      <c r="X116" s="194"/>
      <c r="Y116" s="194"/>
      <c r="Z116" s="194"/>
      <c r="AA116" s="194"/>
      <c r="AB116" s="194"/>
      <c r="AC116" s="194"/>
      <c r="AD116" s="194"/>
      <c r="AE116" s="194"/>
    </row>
    <row r="117" s="2" customFormat="1" ht="22.8" customHeight="1">
      <c r="A117" s="38"/>
      <c r="B117" s="39"/>
      <c r="C117" s="107" t="s">
        <v>129</v>
      </c>
      <c r="D117" s="40"/>
      <c r="E117" s="40"/>
      <c r="F117" s="40"/>
      <c r="G117" s="40"/>
      <c r="H117" s="40"/>
      <c r="I117" s="40"/>
      <c r="J117" s="200">
        <f>BK117</f>
        <v>0</v>
      </c>
      <c r="K117" s="40"/>
      <c r="L117" s="44"/>
      <c r="M117" s="103"/>
      <c r="N117" s="201"/>
      <c r="O117" s="104"/>
      <c r="P117" s="202">
        <f>P118</f>
        <v>0</v>
      </c>
      <c r="Q117" s="104"/>
      <c r="R117" s="202">
        <f>R118</f>
        <v>0</v>
      </c>
      <c r="S117" s="104"/>
      <c r="T117" s="203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115</v>
      </c>
      <c r="BK117" s="204">
        <f>BK118</f>
        <v>0</v>
      </c>
    </row>
    <row r="118" s="11" customFormat="1" ht="25.92" customHeight="1">
      <c r="A118" s="11"/>
      <c r="B118" s="205"/>
      <c r="C118" s="206"/>
      <c r="D118" s="207" t="s">
        <v>77</v>
      </c>
      <c r="E118" s="208" t="s">
        <v>130</v>
      </c>
      <c r="F118" s="208" t="s">
        <v>131</v>
      </c>
      <c r="G118" s="206"/>
      <c r="H118" s="206"/>
      <c r="I118" s="209"/>
      <c r="J118" s="210">
        <f>BK118</f>
        <v>0</v>
      </c>
      <c r="K118" s="206"/>
      <c r="L118" s="211"/>
      <c r="M118" s="212"/>
      <c r="N118" s="213"/>
      <c r="O118" s="213"/>
      <c r="P118" s="214">
        <f>SUM(P119:P126)</f>
        <v>0</v>
      </c>
      <c r="Q118" s="213"/>
      <c r="R118" s="214">
        <f>SUM(R119:R126)</f>
        <v>0</v>
      </c>
      <c r="S118" s="213"/>
      <c r="T118" s="215">
        <f>SUM(T119:T126)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6" t="s">
        <v>132</v>
      </c>
      <c r="AT118" s="217" t="s">
        <v>77</v>
      </c>
      <c r="AU118" s="217" t="s">
        <v>78</v>
      </c>
      <c r="AY118" s="216" t="s">
        <v>133</v>
      </c>
      <c r="BK118" s="218">
        <f>SUM(BK119:BK126)</f>
        <v>0</v>
      </c>
    </row>
    <row r="119" s="2" customFormat="1" ht="24.15" customHeight="1">
      <c r="A119" s="38"/>
      <c r="B119" s="39"/>
      <c r="C119" s="219" t="s">
        <v>86</v>
      </c>
      <c r="D119" s="219" t="s">
        <v>134</v>
      </c>
      <c r="E119" s="220" t="s">
        <v>135</v>
      </c>
      <c r="F119" s="221" t="s">
        <v>136</v>
      </c>
      <c r="G119" s="222" t="s">
        <v>137</v>
      </c>
      <c r="H119" s="223">
        <v>2</v>
      </c>
      <c r="I119" s="224"/>
      <c r="J119" s="225">
        <f>ROUND(I119*H119,2)</f>
        <v>0</v>
      </c>
      <c r="K119" s="221" t="s">
        <v>1</v>
      </c>
      <c r="L119" s="44"/>
      <c r="M119" s="226" t="s">
        <v>1</v>
      </c>
      <c r="N119" s="227" t="s">
        <v>43</v>
      </c>
      <c r="O119" s="91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138</v>
      </c>
      <c r="AT119" s="230" t="s">
        <v>134</v>
      </c>
      <c r="AU119" s="230" t="s">
        <v>86</v>
      </c>
      <c r="AY119" s="17" t="s">
        <v>133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86</v>
      </c>
      <c r="BK119" s="231">
        <f>ROUND(I119*H119,2)</f>
        <v>0</v>
      </c>
      <c r="BL119" s="17" t="s">
        <v>138</v>
      </c>
      <c r="BM119" s="230" t="s">
        <v>139</v>
      </c>
    </row>
    <row r="120" s="2" customFormat="1" ht="21.75" customHeight="1">
      <c r="A120" s="38"/>
      <c r="B120" s="39"/>
      <c r="C120" s="219" t="s">
        <v>88</v>
      </c>
      <c r="D120" s="219" t="s">
        <v>134</v>
      </c>
      <c r="E120" s="220" t="s">
        <v>140</v>
      </c>
      <c r="F120" s="221" t="s">
        <v>141</v>
      </c>
      <c r="G120" s="222" t="s">
        <v>142</v>
      </c>
      <c r="H120" s="223">
        <v>1</v>
      </c>
      <c r="I120" s="224"/>
      <c r="J120" s="225">
        <f>ROUND(I120*H120,2)</f>
        <v>0</v>
      </c>
      <c r="K120" s="221" t="s">
        <v>1</v>
      </c>
      <c r="L120" s="44"/>
      <c r="M120" s="226" t="s">
        <v>1</v>
      </c>
      <c r="N120" s="227" t="s">
        <v>43</v>
      </c>
      <c r="O120" s="91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0" t="s">
        <v>138</v>
      </c>
      <c r="AT120" s="230" t="s">
        <v>134</v>
      </c>
      <c r="AU120" s="230" t="s">
        <v>86</v>
      </c>
      <c r="AY120" s="17" t="s">
        <v>133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7" t="s">
        <v>86</v>
      </c>
      <c r="BK120" s="231">
        <f>ROUND(I120*H120,2)</f>
        <v>0</v>
      </c>
      <c r="BL120" s="17" t="s">
        <v>138</v>
      </c>
      <c r="BM120" s="230" t="s">
        <v>143</v>
      </c>
    </row>
    <row r="121" s="2" customFormat="1" ht="16.5" customHeight="1">
      <c r="A121" s="38"/>
      <c r="B121" s="39"/>
      <c r="C121" s="219" t="s">
        <v>144</v>
      </c>
      <c r="D121" s="219" t="s">
        <v>134</v>
      </c>
      <c r="E121" s="220" t="s">
        <v>145</v>
      </c>
      <c r="F121" s="221" t="s">
        <v>146</v>
      </c>
      <c r="G121" s="222" t="s">
        <v>142</v>
      </c>
      <c r="H121" s="223">
        <v>1</v>
      </c>
      <c r="I121" s="224"/>
      <c r="J121" s="225">
        <f>ROUND(I121*H121,2)</f>
        <v>0</v>
      </c>
      <c r="K121" s="221" t="s">
        <v>1</v>
      </c>
      <c r="L121" s="44"/>
      <c r="M121" s="226" t="s">
        <v>1</v>
      </c>
      <c r="N121" s="227" t="s">
        <v>43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138</v>
      </c>
      <c r="AT121" s="230" t="s">
        <v>134</v>
      </c>
      <c r="AU121" s="230" t="s">
        <v>86</v>
      </c>
      <c r="AY121" s="17" t="s">
        <v>133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86</v>
      </c>
      <c r="BK121" s="231">
        <f>ROUND(I121*H121,2)</f>
        <v>0</v>
      </c>
      <c r="BL121" s="17" t="s">
        <v>138</v>
      </c>
      <c r="BM121" s="230" t="s">
        <v>147</v>
      </c>
    </row>
    <row r="122" s="2" customFormat="1" ht="16.5" customHeight="1">
      <c r="A122" s="38"/>
      <c r="B122" s="39"/>
      <c r="C122" s="219" t="s">
        <v>148</v>
      </c>
      <c r="D122" s="219" t="s">
        <v>134</v>
      </c>
      <c r="E122" s="220" t="s">
        <v>149</v>
      </c>
      <c r="F122" s="221" t="s">
        <v>150</v>
      </c>
      <c r="G122" s="222" t="s">
        <v>142</v>
      </c>
      <c r="H122" s="223">
        <v>1</v>
      </c>
      <c r="I122" s="224"/>
      <c r="J122" s="225">
        <f>ROUND(I122*H122,2)</f>
        <v>0</v>
      </c>
      <c r="K122" s="221" t="s">
        <v>1</v>
      </c>
      <c r="L122" s="44"/>
      <c r="M122" s="226" t="s">
        <v>1</v>
      </c>
      <c r="N122" s="227" t="s">
        <v>43</v>
      </c>
      <c r="O122" s="91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138</v>
      </c>
      <c r="AT122" s="230" t="s">
        <v>134</v>
      </c>
      <c r="AU122" s="230" t="s">
        <v>86</v>
      </c>
      <c r="AY122" s="17" t="s">
        <v>133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86</v>
      </c>
      <c r="BK122" s="231">
        <f>ROUND(I122*H122,2)</f>
        <v>0</v>
      </c>
      <c r="BL122" s="17" t="s">
        <v>138</v>
      </c>
      <c r="BM122" s="230" t="s">
        <v>151</v>
      </c>
    </row>
    <row r="123" s="2" customFormat="1" ht="24.15" customHeight="1">
      <c r="A123" s="38"/>
      <c r="B123" s="39"/>
      <c r="C123" s="219" t="s">
        <v>132</v>
      </c>
      <c r="D123" s="219" t="s">
        <v>134</v>
      </c>
      <c r="E123" s="220" t="s">
        <v>152</v>
      </c>
      <c r="F123" s="221" t="s">
        <v>153</v>
      </c>
      <c r="G123" s="222" t="s">
        <v>137</v>
      </c>
      <c r="H123" s="223">
        <v>1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43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138</v>
      </c>
      <c r="AT123" s="230" t="s">
        <v>134</v>
      </c>
      <c r="AU123" s="230" t="s">
        <v>86</v>
      </c>
      <c r="AY123" s="17" t="s">
        <v>133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86</v>
      </c>
      <c r="BK123" s="231">
        <f>ROUND(I123*H123,2)</f>
        <v>0</v>
      </c>
      <c r="BL123" s="17" t="s">
        <v>138</v>
      </c>
      <c r="BM123" s="230" t="s">
        <v>154</v>
      </c>
    </row>
    <row r="124" s="2" customFormat="1" ht="24.15" customHeight="1">
      <c r="A124" s="38"/>
      <c r="B124" s="39"/>
      <c r="C124" s="219" t="s">
        <v>155</v>
      </c>
      <c r="D124" s="219" t="s">
        <v>134</v>
      </c>
      <c r="E124" s="220" t="s">
        <v>156</v>
      </c>
      <c r="F124" s="221" t="s">
        <v>157</v>
      </c>
      <c r="G124" s="222" t="s">
        <v>137</v>
      </c>
      <c r="H124" s="223">
        <v>1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43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138</v>
      </c>
      <c r="AT124" s="230" t="s">
        <v>134</v>
      </c>
      <c r="AU124" s="230" t="s">
        <v>86</v>
      </c>
      <c r="AY124" s="17" t="s">
        <v>133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86</v>
      </c>
      <c r="BK124" s="231">
        <f>ROUND(I124*H124,2)</f>
        <v>0</v>
      </c>
      <c r="BL124" s="17" t="s">
        <v>138</v>
      </c>
      <c r="BM124" s="230" t="s">
        <v>158</v>
      </c>
    </row>
    <row r="125" s="2" customFormat="1">
      <c r="A125" s="38"/>
      <c r="B125" s="39"/>
      <c r="C125" s="219" t="s">
        <v>159</v>
      </c>
      <c r="D125" s="219" t="s">
        <v>134</v>
      </c>
      <c r="E125" s="220" t="s">
        <v>160</v>
      </c>
      <c r="F125" s="221" t="s">
        <v>161</v>
      </c>
      <c r="G125" s="222" t="s">
        <v>162</v>
      </c>
      <c r="H125" s="223">
        <v>1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138</v>
      </c>
      <c r="AT125" s="230" t="s">
        <v>134</v>
      </c>
      <c r="AU125" s="230" t="s">
        <v>86</v>
      </c>
      <c r="AY125" s="17" t="s">
        <v>133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138</v>
      </c>
      <c r="BM125" s="230" t="s">
        <v>163</v>
      </c>
    </row>
    <row r="126" s="2" customFormat="1" ht="16.5" customHeight="1">
      <c r="A126" s="38"/>
      <c r="B126" s="39"/>
      <c r="C126" s="219" t="s">
        <v>164</v>
      </c>
      <c r="D126" s="219" t="s">
        <v>134</v>
      </c>
      <c r="E126" s="220" t="s">
        <v>165</v>
      </c>
      <c r="F126" s="221" t="s">
        <v>166</v>
      </c>
      <c r="G126" s="222" t="s">
        <v>167</v>
      </c>
      <c r="H126" s="223">
        <v>2</v>
      </c>
      <c r="I126" s="224"/>
      <c r="J126" s="225">
        <f>ROUND(I126*H126,2)</f>
        <v>0</v>
      </c>
      <c r="K126" s="221" t="s">
        <v>1</v>
      </c>
      <c r="L126" s="44"/>
      <c r="M126" s="232" t="s">
        <v>1</v>
      </c>
      <c r="N126" s="233" t="s">
        <v>43</v>
      </c>
      <c r="O126" s="23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138</v>
      </c>
      <c r="AT126" s="230" t="s">
        <v>134</v>
      </c>
      <c r="AU126" s="230" t="s">
        <v>86</v>
      </c>
      <c r="AY126" s="17" t="s">
        <v>133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86</v>
      </c>
      <c r="BK126" s="231">
        <f>ROUND(I126*H126,2)</f>
        <v>0</v>
      </c>
      <c r="BL126" s="17" t="s">
        <v>138</v>
      </c>
      <c r="BM126" s="230" t="s">
        <v>168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S5J0r/1pvaSeaxcWUKrYOlhKQaZw0IwgoveP2wwtQ9VmNrKzJNmp17/fSzms43oFS+G96ChDto7OU3gdDBskTQ==" hashValue="n4wnocyY+mitTtvCK6AaUAY9nrDaTxXdA7YWNthVBdGten+ugVwlnTb75nD2MR+6CV/rawbZw8XB87knIL/uOw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Trolejbusová trať Dukla vozovna  - hlavní nádraží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169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32</v>
      </c>
      <c r="F21" s="38"/>
      <c r="G21" s="38"/>
      <c r="H21" s="38"/>
      <c r="I21" s="150" t="s">
        <v>27</v>
      </c>
      <c r="J21" s="141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ROUND((SUM(BE122:BE174)),  2)</f>
        <v>0</v>
      </c>
      <c r="G33" s="38"/>
      <c r="H33" s="38"/>
      <c r="I33" s="164">
        <v>0.20999999999999999</v>
      </c>
      <c r="J33" s="163">
        <f>ROUND(((SUM(BE122:BE174))*I33),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ROUND((SUM(BF122:BF174)),  2)</f>
        <v>0</v>
      </c>
      <c r="G34" s="38"/>
      <c r="H34" s="38"/>
      <c r="I34" s="164">
        <v>0.14999999999999999</v>
      </c>
      <c r="J34" s="163">
        <f>ROUND(((SUM(BF122:BF174))*I34),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ROUND((SUM(BG122:BG174)),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ROUND((SUM(BH122:BH174)),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ROUND((SUM(BI122:BI174)),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Trolejbusová trať Dukla vozovna  - hlavní nádraží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Sjezd k měnírně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Pardubice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Dopravní podnik města Pardubic</v>
      </c>
      <c r="G91" s="40"/>
      <c r="H91" s="40"/>
      <c r="I91" s="32" t="s">
        <v>30</v>
      </c>
      <c r="J91" s="36" t="str">
        <f>E21</f>
        <v>PRODIN a.s., K Vápence 2745,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Michal Hornýš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170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7"/>
      <c r="C98" s="133"/>
      <c r="D98" s="238" t="s">
        <v>171</v>
      </c>
      <c r="E98" s="239"/>
      <c r="F98" s="239"/>
      <c r="G98" s="239"/>
      <c r="H98" s="239"/>
      <c r="I98" s="239"/>
      <c r="J98" s="240">
        <f>J124</f>
        <v>0</v>
      </c>
      <c r="K98" s="133"/>
      <c r="L98" s="241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7"/>
      <c r="C99" s="133"/>
      <c r="D99" s="238" t="s">
        <v>172</v>
      </c>
      <c r="E99" s="239"/>
      <c r="F99" s="239"/>
      <c r="G99" s="239"/>
      <c r="H99" s="239"/>
      <c r="I99" s="239"/>
      <c r="J99" s="240">
        <f>J149</f>
        <v>0</v>
      </c>
      <c r="K99" s="133"/>
      <c r="L99" s="241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7"/>
      <c r="C100" s="133"/>
      <c r="D100" s="238" t="s">
        <v>173</v>
      </c>
      <c r="E100" s="239"/>
      <c r="F100" s="239"/>
      <c r="G100" s="239"/>
      <c r="H100" s="239"/>
      <c r="I100" s="239"/>
      <c r="J100" s="240">
        <f>J155</f>
        <v>0</v>
      </c>
      <c r="K100" s="133"/>
      <c r="L100" s="241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7"/>
      <c r="C101" s="133"/>
      <c r="D101" s="238" t="s">
        <v>174</v>
      </c>
      <c r="E101" s="239"/>
      <c r="F101" s="239"/>
      <c r="G101" s="239"/>
      <c r="H101" s="239"/>
      <c r="I101" s="239"/>
      <c r="J101" s="240">
        <f>J164</f>
        <v>0</v>
      </c>
      <c r="K101" s="133"/>
      <c r="L101" s="241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7"/>
      <c r="C102" s="133"/>
      <c r="D102" s="238" t="s">
        <v>175</v>
      </c>
      <c r="E102" s="239"/>
      <c r="F102" s="239"/>
      <c r="G102" s="239"/>
      <c r="H102" s="239"/>
      <c r="I102" s="239"/>
      <c r="J102" s="240">
        <f>J173</f>
        <v>0</v>
      </c>
      <c r="K102" s="133"/>
      <c r="L102" s="241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 xml:space="preserve">Trolejbusová trať Dukla vozovna  - hlavní nádraží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101 - Sjezd k měnírně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Pardubice </v>
      </c>
      <c r="G116" s="40"/>
      <c r="H116" s="40"/>
      <c r="I116" s="32" t="s">
        <v>22</v>
      </c>
      <c r="J116" s="79" t="str">
        <f>IF(J12="","",J12)</f>
        <v>16. 10. 2020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>Dopravní podnik města Pardubic</v>
      </c>
      <c r="G118" s="40"/>
      <c r="H118" s="40"/>
      <c r="I118" s="32" t="s">
        <v>30</v>
      </c>
      <c r="J118" s="36" t="str">
        <f>E21</f>
        <v>PRODIN a.s., K Vápence 2745, 530 02 Pardubice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Ing. Michal Hornýš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94"/>
      <c r="B121" s="195"/>
      <c r="C121" s="196" t="s">
        <v>118</v>
      </c>
      <c r="D121" s="197" t="s">
        <v>63</v>
      </c>
      <c r="E121" s="197" t="s">
        <v>59</v>
      </c>
      <c r="F121" s="197" t="s">
        <v>60</v>
      </c>
      <c r="G121" s="197" t="s">
        <v>119</v>
      </c>
      <c r="H121" s="197" t="s">
        <v>120</v>
      </c>
      <c r="I121" s="197" t="s">
        <v>121</v>
      </c>
      <c r="J121" s="197" t="s">
        <v>113</v>
      </c>
      <c r="K121" s="198" t="s">
        <v>122</v>
      </c>
      <c r="L121" s="199"/>
      <c r="M121" s="100" t="s">
        <v>1</v>
      </c>
      <c r="N121" s="101" t="s">
        <v>42</v>
      </c>
      <c r="O121" s="101" t="s">
        <v>123</v>
      </c>
      <c r="P121" s="101" t="s">
        <v>124</v>
      </c>
      <c r="Q121" s="101" t="s">
        <v>125</v>
      </c>
      <c r="R121" s="101" t="s">
        <v>126</v>
      </c>
      <c r="S121" s="101" t="s">
        <v>127</v>
      </c>
      <c r="T121" s="102" t="s">
        <v>128</v>
      </c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/>
      <c r="AE121" s="194"/>
    </row>
    <row r="122" s="2" customFormat="1" ht="22.8" customHeight="1">
      <c r="A122" s="38"/>
      <c r="B122" s="39"/>
      <c r="C122" s="107" t="s">
        <v>129</v>
      </c>
      <c r="D122" s="40"/>
      <c r="E122" s="40"/>
      <c r="F122" s="40"/>
      <c r="G122" s="40"/>
      <c r="H122" s="40"/>
      <c r="I122" s="40"/>
      <c r="J122" s="200">
        <f>BK122</f>
        <v>0</v>
      </c>
      <c r="K122" s="40"/>
      <c r="L122" s="44"/>
      <c r="M122" s="103"/>
      <c r="N122" s="201"/>
      <c r="O122" s="104"/>
      <c r="P122" s="202">
        <f>P123</f>
        <v>0</v>
      </c>
      <c r="Q122" s="104"/>
      <c r="R122" s="202">
        <f>R123</f>
        <v>64.443606579999994</v>
      </c>
      <c r="S122" s="104"/>
      <c r="T122" s="203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115</v>
      </c>
      <c r="BK122" s="204">
        <f>BK123</f>
        <v>0</v>
      </c>
    </row>
    <row r="123" s="11" customFormat="1" ht="25.92" customHeight="1">
      <c r="A123" s="11"/>
      <c r="B123" s="205"/>
      <c r="C123" s="206"/>
      <c r="D123" s="207" t="s">
        <v>77</v>
      </c>
      <c r="E123" s="208" t="s">
        <v>176</v>
      </c>
      <c r="F123" s="208" t="s">
        <v>177</v>
      </c>
      <c r="G123" s="206"/>
      <c r="H123" s="206"/>
      <c r="I123" s="209"/>
      <c r="J123" s="210">
        <f>BK123</f>
        <v>0</v>
      </c>
      <c r="K123" s="206"/>
      <c r="L123" s="211"/>
      <c r="M123" s="212"/>
      <c r="N123" s="213"/>
      <c r="O123" s="213"/>
      <c r="P123" s="214">
        <f>P124+P149+P155+P164+P173</f>
        <v>0</v>
      </c>
      <c r="Q123" s="213"/>
      <c r="R123" s="214">
        <f>R124+R149+R155+R164+R173</f>
        <v>64.443606579999994</v>
      </c>
      <c r="S123" s="213"/>
      <c r="T123" s="215">
        <f>T124+T149+T155+T164+T173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6" t="s">
        <v>86</v>
      </c>
      <c r="AT123" s="217" t="s">
        <v>77</v>
      </c>
      <c r="AU123" s="217" t="s">
        <v>78</v>
      </c>
      <c r="AY123" s="216" t="s">
        <v>133</v>
      </c>
      <c r="BK123" s="218">
        <f>BK124+BK149+BK155+BK164+BK173</f>
        <v>0</v>
      </c>
    </row>
    <row r="124" s="11" customFormat="1" ht="22.8" customHeight="1">
      <c r="A124" s="11"/>
      <c r="B124" s="205"/>
      <c r="C124" s="206"/>
      <c r="D124" s="207" t="s">
        <v>77</v>
      </c>
      <c r="E124" s="242" t="s">
        <v>86</v>
      </c>
      <c r="F124" s="242" t="s">
        <v>178</v>
      </c>
      <c r="G124" s="206"/>
      <c r="H124" s="206"/>
      <c r="I124" s="209"/>
      <c r="J124" s="243">
        <f>BK124</f>
        <v>0</v>
      </c>
      <c r="K124" s="206"/>
      <c r="L124" s="211"/>
      <c r="M124" s="212"/>
      <c r="N124" s="213"/>
      <c r="O124" s="213"/>
      <c r="P124" s="214">
        <f>SUM(P125:P148)</f>
        <v>0</v>
      </c>
      <c r="Q124" s="213"/>
      <c r="R124" s="214">
        <f>SUM(R125:R148)</f>
        <v>8</v>
      </c>
      <c r="S124" s="213"/>
      <c r="T124" s="215">
        <f>SUM(T125:T148)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6" t="s">
        <v>86</v>
      </c>
      <c r="AT124" s="217" t="s">
        <v>77</v>
      </c>
      <c r="AU124" s="217" t="s">
        <v>86</v>
      </c>
      <c r="AY124" s="216" t="s">
        <v>133</v>
      </c>
      <c r="BK124" s="218">
        <f>SUM(BK125:BK148)</f>
        <v>0</v>
      </c>
    </row>
    <row r="125" s="2" customFormat="1" ht="33" customHeight="1">
      <c r="A125" s="38"/>
      <c r="B125" s="39"/>
      <c r="C125" s="219" t="s">
        <v>86</v>
      </c>
      <c r="D125" s="219" t="s">
        <v>134</v>
      </c>
      <c r="E125" s="220" t="s">
        <v>179</v>
      </c>
      <c r="F125" s="221" t="s">
        <v>180</v>
      </c>
      <c r="G125" s="222" t="s">
        <v>181</v>
      </c>
      <c r="H125" s="223">
        <v>34.799999999999997</v>
      </c>
      <c r="I125" s="224"/>
      <c r="J125" s="225">
        <f>ROUND(I125*H125,2)</f>
        <v>0</v>
      </c>
      <c r="K125" s="221" t="s">
        <v>182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148</v>
      </c>
      <c r="AT125" s="230" t="s">
        <v>134</v>
      </c>
      <c r="AU125" s="230" t="s">
        <v>88</v>
      </c>
      <c r="AY125" s="17" t="s">
        <v>133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148</v>
      </c>
      <c r="BM125" s="230" t="s">
        <v>183</v>
      </c>
    </row>
    <row r="126" s="13" customFormat="1">
      <c r="A126" s="13"/>
      <c r="B126" s="244"/>
      <c r="C126" s="245"/>
      <c r="D126" s="246" t="s">
        <v>184</v>
      </c>
      <c r="E126" s="247" t="s">
        <v>1</v>
      </c>
      <c r="F126" s="248" t="s">
        <v>185</v>
      </c>
      <c r="G126" s="245"/>
      <c r="H126" s="249">
        <v>34.799999999999997</v>
      </c>
      <c r="I126" s="250"/>
      <c r="J126" s="245"/>
      <c r="K126" s="245"/>
      <c r="L126" s="251"/>
      <c r="M126" s="252"/>
      <c r="N126" s="253"/>
      <c r="O126" s="253"/>
      <c r="P126" s="253"/>
      <c r="Q126" s="253"/>
      <c r="R126" s="253"/>
      <c r="S126" s="253"/>
      <c r="T126" s="25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5" t="s">
        <v>184</v>
      </c>
      <c r="AU126" s="255" t="s">
        <v>88</v>
      </c>
      <c r="AV126" s="13" t="s">
        <v>88</v>
      </c>
      <c r="AW126" s="13" t="s">
        <v>34</v>
      </c>
      <c r="AX126" s="13" t="s">
        <v>86</v>
      </c>
      <c r="AY126" s="255" t="s">
        <v>133</v>
      </c>
    </row>
    <row r="127" s="2" customFormat="1" ht="33" customHeight="1">
      <c r="A127" s="38"/>
      <c r="B127" s="39"/>
      <c r="C127" s="219" t="s">
        <v>88</v>
      </c>
      <c r="D127" s="219" t="s">
        <v>134</v>
      </c>
      <c r="E127" s="220" t="s">
        <v>186</v>
      </c>
      <c r="F127" s="221" t="s">
        <v>187</v>
      </c>
      <c r="G127" s="222" t="s">
        <v>181</v>
      </c>
      <c r="H127" s="223">
        <v>28.399999999999999</v>
      </c>
      <c r="I127" s="224"/>
      <c r="J127" s="225">
        <f>ROUND(I127*H127,2)</f>
        <v>0</v>
      </c>
      <c r="K127" s="221" t="s">
        <v>182</v>
      </c>
      <c r="L127" s="44"/>
      <c r="M127" s="226" t="s">
        <v>1</v>
      </c>
      <c r="N127" s="227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148</v>
      </c>
      <c r="AT127" s="230" t="s">
        <v>134</v>
      </c>
      <c r="AU127" s="230" t="s">
        <v>88</v>
      </c>
      <c r="AY127" s="17" t="s">
        <v>133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148</v>
      </c>
      <c r="BM127" s="230" t="s">
        <v>188</v>
      </c>
    </row>
    <row r="128" s="13" customFormat="1">
      <c r="A128" s="13"/>
      <c r="B128" s="244"/>
      <c r="C128" s="245"/>
      <c r="D128" s="246" t="s">
        <v>184</v>
      </c>
      <c r="E128" s="247" t="s">
        <v>1</v>
      </c>
      <c r="F128" s="248" t="s">
        <v>189</v>
      </c>
      <c r="G128" s="245"/>
      <c r="H128" s="249">
        <v>28.399999999999999</v>
      </c>
      <c r="I128" s="250"/>
      <c r="J128" s="245"/>
      <c r="K128" s="245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184</v>
      </c>
      <c r="AU128" s="255" t="s">
        <v>88</v>
      </c>
      <c r="AV128" s="13" t="s">
        <v>88</v>
      </c>
      <c r="AW128" s="13" t="s">
        <v>34</v>
      </c>
      <c r="AX128" s="13" t="s">
        <v>86</v>
      </c>
      <c r="AY128" s="255" t="s">
        <v>133</v>
      </c>
    </row>
    <row r="129" s="2" customFormat="1" ht="33" customHeight="1">
      <c r="A129" s="38"/>
      <c r="B129" s="39"/>
      <c r="C129" s="219" t="s">
        <v>144</v>
      </c>
      <c r="D129" s="219" t="s">
        <v>134</v>
      </c>
      <c r="E129" s="220" t="s">
        <v>190</v>
      </c>
      <c r="F129" s="221" t="s">
        <v>191</v>
      </c>
      <c r="G129" s="222" t="s">
        <v>181</v>
      </c>
      <c r="H129" s="223">
        <v>6.4000000000000004</v>
      </c>
      <c r="I129" s="224"/>
      <c r="J129" s="225">
        <f>ROUND(I129*H129,2)</f>
        <v>0</v>
      </c>
      <c r="K129" s="221" t="s">
        <v>182</v>
      </c>
      <c r="L129" s="44"/>
      <c r="M129" s="226" t="s">
        <v>1</v>
      </c>
      <c r="N129" s="227" t="s">
        <v>43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148</v>
      </c>
      <c r="AT129" s="230" t="s">
        <v>134</v>
      </c>
      <c r="AU129" s="230" t="s">
        <v>88</v>
      </c>
      <c r="AY129" s="17" t="s">
        <v>133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86</v>
      </c>
      <c r="BK129" s="231">
        <f>ROUND(I129*H129,2)</f>
        <v>0</v>
      </c>
      <c r="BL129" s="17" t="s">
        <v>148</v>
      </c>
      <c r="BM129" s="230" t="s">
        <v>192</v>
      </c>
    </row>
    <row r="130" s="13" customFormat="1">
      <c r="A130" s="13"/>
      <c r="B130" s="244"/>
      <c r="C130" s="245"/>
      <c r="D130" s="246" t="s">
        <v>184</v>
      </c>
      <c r="E130" s="247" t="s">
        <v>1</v>
      </c>
      <c r="F130" s="248" t="s">
        <v>193</v>
      </c>
      <c r="G130" s="245"/>
      <c r="H130" s="249">
        <v>6.4000000000000004</v>
      </c>
      <c r="I130" s="250"/>
      <c r="J130" s="245"/>
      <c r="K130" s="245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184</v>
      </c>
      <c r="AU130" s="255" t="s">
        <v>88</v>
      </c>
      <c r="AV130" s="13" t="s">
        <v>88</v>
      </c>
      <c r="AW130" s="13" t="s">
        <v>34</v>
      </c>
      <c r="AX130" s="13" t="s">
        <v>86</v>
      </c>
      <c r="AY130" s="255" t="s">
        <v>133</v>
      </c>
    </row>
    <row r="131" s="2" customFormat="1" ht="33" customHeight="1">
      <c r="A131" s="38"/>
      <c r="B131" s="39"/>
      <c r="C131" s="219" t="s">
        <v>148</v>
      </c>
      <c r="D131" s="219" t="s">
        <v>134</v>
      </c>
      <c r="E131" s="220" t="s">
        <v>194</v>
      </c>
      <c r="F131" s="221" t="s">
        <v>195</v>
      </c>
      <c r="G131" s="222" t="s">
        <v>181</v>
      </c>
      <c r="H131" s="223">
        <v>65.060000000000002</v>
      </c>
      <c r="I131" s="224"/>
      <c r="J131" s="225">
        <f>ROUND(I131*H131,2)</f>
        <v>0</v>
      </c>
      <c r="K131" s="221" t="s">
        <v>182</v>
      </c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148</v>
      </c>
      <c r="AT131" s="230" t="s">
        <v>134</v>
      </c>
      <c r="AU131" s="230" t="s">
        <v>88</v>
      </c>
      <c r="AY131" s="17" t="s">
        <v>133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148</v>
      </c>
      <c r="BM131" s="230" t="s">
        <v>196</v>
      </c>
    </row>
    <row r="132" s="13" customFormat="1">
      <c r="A132" s="13"/>
      <c r="B132" s="244"/>
      <c r="C132" s="245"/>
      <c r="D132" s="246" t="s">
        <v>184</v>
      </c>
      <c r="E132" s="247" t="s">
        <v>1</v>
      </c>
      <c r="F132" s="248" t="s">
        <v>197</v>
      </c>
      <c r="G132" s="245"/>
      <c r="H132" s="249">
        <v>63.200000000000003</v>
      </c>
      <c r="I132" s="250"/>
      <c r="J132" s="245"/>
      <c r="K132" s="245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184</v>
      </c>
      <c r="AU132" s="255" t="s">
        <v>88</v>
      </c>
      <c r="AV132" s="13" t="s">
        <v>88</v>
      </c>
      <c r="AW132" s="13" t="s">
        <v>34</v>
      </c>
      <c r="AX132" s="13" t="s">
        <v>78</v>
      </c>
      <c r="AY132" s="255" t="s">
        <v>133</v>
      </c>
    </row>
    <row r="133" s="13" customFormat="1">
      <c r="A133" s="13"/>
      <c r="B133" s="244"/>
      <c r="C133" s="245"/>
      <c r="D133" s="246" t="s">
        <v>184</v>
      </c>
      <c r="E133" s="247" t="s">
        <v>1</v>
      </c>
      <c r="F133" s="248" t="s">
        <v>198</v>
      </c>
      <c r="G133" s="245"/>
      <c r="H133" s="249">
        <v>6.4000000000000004</v>
      </c>
      <c r="I133" s="250"/>
      <c r="J133" s="245"/>
      <c r="K133" s="245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184</v>
      </c>
      <c r="AU133" s="255" t="s">
        <v>88</v>
      </c>
      <c r="AV133" s="13" t="s">
        <v>88</v>
      </c>
      <c r="AW133" s="13" t="s">
        <v>34</v>
      </c>
      <c r="AX133" s="13" t="s">
        <v>78</v>
      </c>
      <c r="AY133" s="255" t="s">
        <v>133</v>
      </c>
    </row>
    <row r="134" s="13" customFormat="1">
      <c r="A134" s="13"/>
      <c r="B134" s="244"/>
      <c r="C134" s="245"/>
      <c r="D134" s="246" t="s">
        <v>184</v>
      </c>
      <c r="E134" s="247" t="s">
        <v>1</v>
      </c>
      <c r="F134" s="248" t="s">
        <v>199</v>
      </c>
      <c r="G134" s="245"/>
      <c r="H134" s="249">
        <v>-4.54</v>
      </c>
      <c r="I134" s="250"/>
      <c r="J134" s="245"/>
      <c r="K134" s="245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184</v>
      </c>
      <c r="AU134" s="255" t="s">
        <v>88</v>
      </c>
      <c r="AV134" s="13" t="s">
        <v>88</v>
      </c>
      <c r="AW134" s="13" t="s">
        <v>34</v>
      </c>
      <c r="AX134" s="13" t="s">
        <v>78</v>
      </c>
      <c r="AY134" s="255" t="s">
        <v>133</v>
      </c>
    </row>
    <row r="135" s="14" customFormat="1">
      <c r="A135" s="14"/>
      <c r="B135" s="256"/>
      <c r="C135" s="257"/>
      <c r="D135" s="246" t="s">
        <v>184</v>
      </c>
      <c r="E135" s="258" t="s">
        <v>1</v>
      </c>
      <c r="F135" s="259" t="s">
        <v>200</v>
      </c>
      <c r="G135" s="257"/>
      <c r="H135" s="260">
        <v>65.060000000000002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6" t="s">
        <v>184</v>
      </c>
      <c r="AU135" s="266" t="s">
        <v>88</v>
      </c>
      <c r="AV135" s="14" t="s">
        <v>148</v>
      </c>
      <c r="AW135" s="14" t="s">
        <v>34</v>
      </c>
      <c r="AX135" s="14" t="s">
        <v>86</v>
      </c>
      <c r="AY135" s="266" t="s">
        <v>133</v>
      </c>
    </row>
    <row r="136" s="2" customFormat="1">
      <c r="A136" s="38"/>
      <c r="B136" s="39"/>
      <c r="C136" s="219" t="s">
        <v>132</v>
      </c>
      <c r="D136" s="219" t="s">
        <v>134</v>
      </c>
      <c r="E136" s="220" t="s">
        <v>201</v>
      </c>
      <c r="F136" s="221" t="s">
        <v>202</v>
      </c>
      <c r="G136" s="222" t="s">
        <v>203</v>
      </c>
      <c r="H136" s="223">
        <v>117.108</v>
      </c>
      <c r="I136" s="224"/>
      <c r="J136" s="225">
        <f>ROUND(I136*H136,2)</f>
        <v>0</v>
      </c>
      <c r="K136" s="221" t="s">
        <v>182</v>
      </c>
      <c r="L136" s="44"/>
      <c r="M136" s="226" t="s">
        <v>1</v>
      </c>
      <c r="N136" s="227" t="s">
        <v>43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148</v>
      </c>
      <c r="AT136" s="230" t="s">
        <v>134</v>
      </c>
      <c r="AU136" s="230" t="s">
        <v>88</v>
      </c>
      <c r="AY136" s="17" t="s">
        <v>133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148</v>
      </c>
      <c r="BM136" s="230" t="s">
        <v>204</v>
      </c>
    </row>
    <row r="137" s="13" customFormat="1">
      <c r="A137" s="13"/>
      <c r="B137" s="244"/>
      <c r="C137" s="245"/>
      <c r="D137" s="246" t="s">
        <v>184</v>
      </c>
      <c r="E137" s="247" t="s">
        <v>1</v>
      </c>
      <c r="F137" s="248" t="s">
        <v>205</v>
      </c>
      <c r="G137" s="245"/>
      <c r="H137" s="249">
        <v>117.108</v>
      </c>
      <c r="I137" s="250"/>
      <c r="J137" s="245"/>
      <c r="K137" s="245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184</v>
      </c>
      <c r="AU137" s="255" t="s">
        <v>88</v>
      </c>
      <c r="AV137" s="13" t="s">
        <v>88</v>
      </c>
      <c r="AW137" s="13" t="s">
        <v>34</v>
      </c>
      <c r="AX137" s="13" t="s">
        <v>86</v>
      </c>
      <c r="AY137" s="255" t="s">
        <v>133</v>
      </c>
    </row>
    <row r="138" s="2" customFormat="1" ht="16.5" customHeight="1">
      <c r="A138" s="38"/>
      <c r="B138" s="39"/>
      <c r="C138" s="219" t="s">
        <v>155</v>
      </c>
      <c r="D138" s="219" t="s">
        <v>134</v>
      </c>
      <c r="E138" s="220" t="s">
        <v>206</v>
      </c>
      <c r="F138" s="221" t="s">
        <v>207</v>
      </c>
      <c r="G138" s="222" t="s">
        <v>181</v>
      </c>
      <c r="H138" s="223">
        <v>65.060000000000002</v>
      </c>
      <c r="I138" s="224"/>
      <c r="J138" s="225">
        <f>ROUND(I138*H138,2)</f>
        <v>0</v>
      </c>
      <c r="K138" s="221" t="s">
        <v>182</v>
      </c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148</v>
      </c>
      <c r="AT138" s="230" t="s">
        <v>134</v>
      </c>
      <c r="AU138" s="230" t="s">
        <v>88</v>
      </c>
      <c r="AY138" s="17" t="s">
        <v>133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148</v>
      </c>
      <c r="BM138" s="230" t="s">
        <v>208</v>
      </c>
    </row>
    <row r="139" s="2" customFormat="1">
      <c r="A139" s="38"/>
      <c r="B139" s="39"/>
      <c r="C139" s="219" t="s">
        <v>159</v>
      </c>
      <c r="D139" s="219" t="s">
        <v>134</v>
      </c>
      <c r="E139" s="220" t="s">
        <v>209</v>
      </c>
      <c r="F139" s="221" t="s">
        <v>210</v>
      </c>
      <c r="G139" s="222" t="s">
        <v>181</v>
      </c>
      <c r="H139" s="223">
        <v>4.54</v>
      </c>
      <c r="I139" s="224"/>
      <c r="J139" s="225">
        <f>ROUND(I139*H139,2)</f>
        <v>0</v>
      </c>
      <c r="K139" s="221" t="s">
        <v>182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148</v>
      </c>
      <c r="AT139" s="230" t="s">
        <v>134</v>
      </c>
      <c r="AU139" s="230" t="s">
        <v>88</v>
      </c>
      <c r="AY139" s="17" t="s">
        <v>133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148</v>
      </c>
      <c r="BM139" s="230" t="s">
        <v>211</v>
      </c>
    </row>
    <row r="140" s="13" customFormat="1">
      <c r="A140" s="13"/>
      <c r="B140" s="244"/>
      <c r="C140" s="245"/>
      <c r="D140" s="246" t="s">
        <v>184</v>
      </c>
      <c r="E140" s="247" t="s">
        <v>1</v>
      </c>
      <c r="F140" s="248" t="s">
        <v>212</v>
      </c>
      <c r="G140" s="245"/>
      <c r="H140" s="249">
        <v>2.6400000000000001</v>
      </c>
      <c r="I140" s="250"/>
      <c r="J140" s="245"/>
      <c r="K140" s="245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184</v>
      </c>
      <c r="AU140" s="255" t="s">
        <v>88</v>
      </c>
      <c r="AV140" s="13" t="s">
        <v>88</v>
      </c>
      <c r="AW140" s="13" t="s">
        <v>34</v>
      </c>
      <c r="AX140" s="13" t="s">
        <v>78</v>
      </c>
      <c r="AY140" s="255" t="s">
        <v>133</v>
      </c>
    </row>
    <row r="141" s="13" customFormat="1">
      <c r="A141" s="13"/>
      <c r="B141" s="244"/>
      <c r="C141" s="245"/>
      <c r="D141" s="246" t="s">
        <v>184</v>
      </c>
      <c r="E141" s="247" t="s">
        <v>1</v>
      </c>
      <c r="F141" s="248" t="s">
        <v>213</v>
      </c>
      <c r="G141" s="245"/>
      <c r="H141" s="249">
        <v>1.8999999999999999</v>
      </c>
      <c r="I141" s="250"/>
      <c r="J141" s="245"/>
      <c r="K141" s="245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184</v>
      </c>
      <c r="AU141" s="255" t="s">
        <v>88</v>
      </c>
      <c r="AV141" s="13" t="s">
        <v>88</v>
      </c>
      <c r="AW141" s="13" t="s">
        <v>34</v>
      </c>
      <c r="AX141" s="13" t="s">
        <v>78</v>
      </c>
      <c r="AY141" s="255" t="s">
        <v>133</v>
      </c>
    </row>
    <row r="142" s="14" customFormat="1">
      <c r="A142" s="14"/>
      <c r="B142" s="256"/>
      <c r="C142" s="257"/>
      <c r="D142" s="246" t="s">
        <v>184</v>
      </c>
      <c r="E142" s="258" t="s">
        <v>1</v>
      </c>
      <c r="F142" s="259" t="s">
        <v>200</v>
      </c>
      <c r="G142" s="257"/>
      <c r="H142" s="260">
        <v>4.54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6" t="s">
        <v>184</v>
      </c>
      <c r="AU142" s="266" t="s">
        <v>88</v>
      </c>
      <c r="AV142" s="14" t="s">
        <v>148</v>
      </c>
      <c r="AW142" s="14" t="s">
        <v>34</v>
      </c>
      <c r="AX142" s="14" t="s">
        <v>86</v>
      </c>
      <c r="AY142" s="266" t="s">
        <v>133</v>
      </c>
    </row>
    <row r="143" s="2" customFormat="1">
      <c r="A143" s="38"/>
      <c r="B143" s="39"/>
      <c r="C143" s="219" t="s">
        <v>164</v>
      </c>
      <c r="D143" s="219" t="s">
        <v>134</v>
      </c>
      <c r="E143" s="220" t="s">
        <v>214</v>
      </c>
      <c r="F143" s="221" t="s">
        <v>215</v>
      </c>
      <c r="G143" s="222" t="s">
        <v>181</v>
      </c>
      <c r="H143" s="223">
        <v>4</v>
      </c>
      <c r="I143" s="224"/>
      <c r="J143" s="225">
        <f>ROUND(I143*H143,2)</f>
        <v>0</v>
      </c>
      <c r="K143" s="221" t="s">
        <v>182</v>
      </c>
      <c r="L143" s="44"/>
      <c r="M143" s="226" t="s">
        <v>1</v>
      </c>
      <c r="N143" s="227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148</v>
      </c>
      <c r="AT143" s="230" t="s">
        <v>134</v>
      </c>
      <c r="AU143" s="230" t="s">
        <v>88</v>
      </c>
      <c r="AY143" s="17" t="s">
        <v>133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148</v>
      </c>
      <c r="BM143" s="230" t="s">
        <v>216</v>
      </c>
    </row>
    <row r="144" s="13" customFormat="1">
      <c r="A144" s="13"/>
      <c r="B144" s="244"/>
      <c r="C144" s="245"/>
      <c r="D144" s="246" t="s">
        <v>184</v>
      </c>
      <c r="E144" s="247" t="s">
        <v>1</v>
      </c>
      <c r="F144" s="248" t="s">
        <v>217</v>
      </c>
      <c r="G144" s="245"/>
      <c r="H144" s="249">
        <v>4</v>
      </c>
      <c r="I144" s="250"/>
      <c r="J144" s="245"/>
      <c r="K144" s="245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184</v>
      </c>
      <c r="AU144" s="255" t="s">
        <v>88</v>
      </c>
      <c r="AV144" s="13" t="s">
        <v>88</v>
      </c>
      <c r="AW144" s="13" t="s">
        <v>34</v>
      </c>
      <c r="AX144" s="13" t="s">
        <v>86</v>
      </c>
      <c r="AY144" s="255" t="s">
        <v>133</v>
      </c>
    </row>
    <row r="145" s="2" customFormat="1" ht="16.5" customHeight="1">
      <c r="A145" s="38"/>
      <c r="B145" s="39"/>
      <c r="C145" s="267" t="s">
        <v>218</v>
      </c>
      <c r="D145" s="267" t="s">
        <v>219</v>
      </c>
      <c r="E145" s="268" t="s">
        <v>220</v>
      </c>
      <c r="F145" s="269" t="s">
        <v>221</v>
      </c>
      <c r="G145" s="270" t="s">
        <v>203</v>
      </c>
      <c r="H145" s="271">
        <v>8</v>
      </c>
      <c r="I145" s="272"/>
      <c r="J145" s="273">
        <f>ROUND(I145*H145,2)</f>
        <v>0</v>
      </c>
      <c r="K145" s="269" t="s">
        <v>182</v>
      </c>
      <c r="L145" s="274"/>
      <c r="M145" s="275" t="s">
        <v>1</v>
      </c>
      <c r="N145" s="276" t="s">
        <v>43</v>
      </c>
      <c r="O145" s="91"/>
      <c r="P145" s="228">
        <f>O145*H145</f>
        <v>0</v>
      </c>
      <c r="Q145" s="228">
        <v>1</v>
      </c>
      <c r="R145" s="228">
        <f>Q145*H145</f>
        <v>8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164</v>
      </c>
      <c r="AT145" s="230" t="s">
        <v>219</v>
      </c>
      <c r="AU145" s="230" t="s">
        <v>88</v>
      </c>
      <c r="AY145" s="17" t="s">
        <v>133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148</v>
      </c>
      <c r="BM145" s="230" t="s">
        <v>222</v>
      </c>
    </row>
    <row r="146" s="13" customFormat="1">
      <c r="A146" s="13"/>
      <c r="B146" s="244"/>
      <c r="C146" s="245"/>
      <c r="D146" s="246" t="s">
        <v>184</v>
      </c>
      <c r="E146" s="247" t="s">
        <v>1</v>
      </c>
      <c r="F146" s="248" t="s">
        <v>223</v>
      </c>
      <c r="G146" s="245"/>
      <c r="H146" s="249">
        <v>8</v>
      </c>
      <c r="I146" s="250"/>
      <c r="J146" s="245"/>
      <c r="K146" s="245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184</v>
      </c>
      <c r="AU146" s="255" t="s">
        <v>88</v>
      </c>
      <c r="AV146" s="13" t="s">
        <v>88</v>
      </c>
      <c r="AW146" s="13" t="s">
        <v>34</v>
      </c>
      <c r="AX146" s="13" t="s">
        <v>86</v>
      </c>
      <c r="AY146" s="255" t="s">
        <v>133</v>
      </c>
    </row>
    <row r="147" s="2" customFormat="1">
      <c r="A147" s="38"/>
      <c r="B147" s="39"/>
      <c r="C147" s="219" t="s">
        <v>224</v>
      </c>
      <c r="D147" s="219" t="s">
        <v>134</v>
      </c>
      <c r="E147" s="220" t="s">
        <v>225</v>
      </c>
      <c r="F147" s="221" t="s">
        <v>226</v>
      </c>
      <c r="G147" s="222" t="s">
        <v>227</v>
      </c>
      <c r="H147" s="223">
        <v>103.2</v>
      </c>
      <c r="I147" s="224"/>
      <c r="J147" s="225">
        <f>ROUND(I147*H147,2)</f>
        <v>0</v>
      </c>
      <c r="K147" s="221" t="s">
        <v>182</v>
      </c>
      <c r="L147" s="44"/>
      <c r="M147" s="226" t="s">
        <v>1</v>
      </c>
      <c r="N147" s="227" t="s">
        <v>43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148</v>
      </c>
      <c r="AT147" s="230" t="s">
        <v>134</v>
      </c>
      <c r="AU147" s="230" t="s">
        <v>88</v>
      </c>
      <c r="AY147" s="17" t="s">
        <v>133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86</v>
      </c>
      <c r="BK147" s="231">
        <f>ROUND(I147*H147,2)</f>
        <v>0</v>
      </c>
      <c r="BL147" s="17" t="s">
        <v>148</v>
      </c>
      <c r="BM147" s="230" t="s">
        <v>228</v>
      </c>
    </row>
    <row r="148" s="13" customFormat="1">
      <c r="A148" s="13"/>
      <c r="B148" s="244"/>
      <c r="C148" s="245"/>
      <c r="D148" s="246" t="s">
        <v>184</v>
      </c>
      <c r="E148" s="247" t="s">
        <v>1</v>
      </c>
      <c r="F148" s="248" t="s">
        <v>229</v>
      </c>
      <c r="G148" s="245"/>
      <c r="H148" s="249">
        <v>103.2</v>
      </c>
      <c r="I148" s="250"/>
      <c r="J148" s="245"/>
      <c r="K148" s="245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184</v>
      </c>
      <c r="AU148" s="255" t="s">
        <v>88</v>
      </c>
      <c r="AV148" s="13" t="s">
        <v>88</v>
      </c>
      <c r="AW148" s="13" t="s">
        <v>34</v>
      </c>
      <c r="AX148" s="13" t="s">
        <v>86</v>
      </c>
      <c r="AY148" s="255" t="s">
        <v>133</v>
      </c>
    </row>
    <row r="149" s="11" customFormat="1" ht="22.8" customHeight="1">
      <c r="A149" s="11"/>
      <c r="B149" s="205"/>
      <c r="C149" s="206"/>
      <c r="D149" s="207" t="s">
        <v>77</v>
      </c>
      <c r="E149" s="242" t="s">
        <v>148</v>
      </c>
      <c r="F149" s="242" t="s">
        <v>230</v>
      </c>
      <c r="G149" s="206"/>
      <c r="H149" s="206"/>
      <c r="I149" s="209"/>
      <c r="J149" s="243">
        <f>BK149</f>
        <v>0</v>
      </c>
      <c r="K149" s="206"/>
      <c r="L149" s="211"/>
      <c r="M149" s="212"/>
      <c r="N149" s="213"/>
      <c r="O149" s="213"/>
      <c r="P149" s="214">
        <f>SUM(P150:P154)</f>
        <v>0</v>
      </c>
      <c r="Q149" s="213"/>
      <c r="R149" s="214">
        <f>SUM(R150:R154)</f>
        <v>17.83408</v>
      </c>
      <c r="S149" s="213"/>
      <c r="T149" s="215">
        <f>SUM(T150:T154)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16" t="s">
        <v>86</v>
      </c>
      <c r="AT149" s="217" t="s">
        <v>77</v>
      </c>
      <c r="AU149" s="217" t="s">
        <v>86</v>
      </c>
      <c r="AY149" s="216" t="s">
        <v>133</v>
      </c>
      <c r="BK149" s="218">
        <f>SUM(BK150:BK154)</f>
        <v>0</v>
      </c>
    </row>
    <row r="150" s="2" customFormat="1" ht="33" customHeight="1">
      <c r="A150" s="38"/>
      <c r="B150" s="39"/>
      <c r="C150" s="219" t="s">
        <v>231</v>
      </c>
      <c r="D150" s="219" t="s">
        <v>134</v>
      </c>
      <c r="E150" s="220" t="s">
        <v>232</v>
      </c>
      <c r="F150" s="221" t="s">
        <v>233</v>
      </c>
      <c r="G150" s="222" t="s">
        <v>227</v>
      </c>
      <c r="H150" s="223">
        <v>3</v>
      </c>
      <c r="I150" s="224"/>
      <c r="J150" s="225">
        <f>ROUND(I150*H150,2)</f>
        <v>0</v>
      </c>
      <c r="K150" s="221" t="s">
        <v>234</v>
      </c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148</v>
      </c>
      <c r="AT150" s="230" t="s">
        <v>134</v>
      </c>
      <c r="AU150" s="230" t="s">
        <v>88</v>
      </c>
      <c r="AY150" s="17" t="s">
        <v>133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148</v>
      </c>
      <c r="BM150" s="230" t="s">
        <v>235</v>
      </c>
    </row>
    <row r="151" s="13" customFormat="1">
      <c r="A151" s="13"/>
      <c r="B151" s="244"/>
      <c r="C151" s="245"/>
      <c r="D151" s="246" t="s">
        <v>184</v>
      </c>
      <c r="E151" s="247" t="s">
        <v>1</v>
      </c>
      <c r="F151" s="248" t="s">
        <v>236</v>
      </c>
      <c r="G151" s="245"/>
      <c r="H151" s="249">
        <v>3</v>
      </c>
      <c r="I151" s="250"/>
      <c r="J151" s="245"/>
      <c r="K151" s="245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184</v>
      </c>
      <c r="AU151" s="255" t="s">
        <v>88</v>
      </c>
      <c r="AV151" s="13" t="s">
        <v>88</v>
      </c>
      <c r="AW151" s="13" t="s">
        <v>34</v>
      </c>
      <c r="AX151" s="13" t="s">
        <v>86</v>
      </c>
      <c r="AY151" s="255" t="s">
        <v>133</v>
      </c>
    </row>
    <row r="152" s="2" customFormat="1">
      <c r="A152" s="38"/>
      <c r="B152" s="39"/>
      <c r="C152" s="219" t="s">
        <v>237</v>
      </c>
      <c r="D152" s="219" t="s">
        <v>134</v>
      </c>
      <c r="E152" s="220" t="s">
        <v>238</v>
      </c>
      <c r="F152" s="221" t="s">
        <v>239</v>
      </c>
      <c r="G152" s="222" t="s">
        <v>227</v>
      </c>
      <c r="H152" s="223">
        <v>88</v>
      </c>
      <c r="I152" s="224"/>
      <c r="J152" s="225">
        <f>ROUND(I152*H152,2)</f>
        <v>0</v>
      </c>
      <c r="K152" s="221" t="s">
        <v>182</v>
      </c>
      <c r="L152" s="44"/>
      <c r="M152" s="226" t="s">
        <v>1</v>
      </c>
      <c r="N152" s="227" t="s">
        <v>43</v>
      </c>
      <c r="O152" s="91"/>
      <c r="P152" s="228">
        <f>O152*H152</f>
        <v>0</v>
      </c>
      <c r="Q152" s="228">
        <v>0.20266000000000001</v>
      </c>
      <c r="R152" s="228">
        <f>Q152*H152</f>
        <v>17.83408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148</v>
      </c>
      <c r="AT152" s="230" t="s">
        <v>134</v>
      </c>
      <c r="AU152" s="230" t="s">
        <v>88</v>
      </c>
      <c r="AY152" s="17" t="s">
        <v>133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86</v>
      </c>
      <c r="BK152" s="231">
        <f>ROUND(I152*H152,2)</f>
        <v>0</v>
      </c>
      <c r="BL152" s="17" t="s">
        <v>148</v>
      </c>
      <c r="BM152" s="230" t="s">
        <v>240</v>
      </c>
    </row>
    <row r="153" s="2" customFormat="1" ht="16.5" customHeight="1">
      <c r="A153" s="38"/>
      <c r="B153" s="39"/>
      <c r="C153" s="219" t="s">
        <v>241</v>
      </c>
      <c r="D153" s="219" t="s">
        <v>134</v>
      </c>
      <c r="E153" s="220" t="s">
        <v>242</v>
      </c>
      <c r="F153" s="221" t="s">
        <v>243</v>
      </c>
      <c r="G153" s="222" t="s">
        <v>181</v>
      </c>
      <c r="H153" s="223">
        <v>0.80000000000000004</v>
      </c>
      <c r="I153" s="224"/>
      <c r="J153" s="225">
        <f>ROUND(I153*H153,2)</f>
        <v>0</v>
      </c>
      <c r="K153" s="221" t="s">
        <v>182</v>
      </c>
      <c r="L153" s="44"/>
      <c r="M153" s="226" t="s">
        <v>1</v>
      </c>
      <c r="N153" s="227" t="s">
        <v>43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148</v>
      </c>
      <c r="AT153" s="230" t="s">
        <v>134</v>
      </c>
      <c r="AU153" s="230" t="s">
        <v>88</v>
      </c>
      <c r="AY153" s="17" t="s">
        <v>133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86</v>
      </c>
      <c r="BK153" s="231">
        <f>ROUND(I153*H153,2)</f>
        <v>0</v>
      </c>
      <c r="BL153" s="17" t="s">
        <v>148</v>
      </c>
      <c r="BM153" s="230" t="s">
        <v>244</v>
      </c>
    </row>
    <row r="154" s="13" customFormat="1">
      <c r="A154" s="13"/>
      <c r="B154" s="244"/>
      <c r="C154" s="245"/>
      <c r="D154" s="246" t="s">
        <v>184</v>
      </c>
      <c r="E154" s="247" t="s">
        <v>1</v>
      </c>
      <c r="F154" s="248" t="s">
        <v>245</v>
      </c>
      <c r="G154" s="245"/>
      <c r="H154" s="249">
        <v>0.80000000000000004</v>
      </c>
      <c r="I154" s="250"/>
      <c r="J154" s="245"/>
      <c r="K154" s="245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184</v>
      </c>
      <c r="AU154" s="255" t="s">
        <v>88</v>
      </c>
      <c r="AV154" s="13" t="s">
        <v>88</v>
      </c>
      <c r="AW154" s="13" t="s">
        <v>34</v>
      </c>
      <c r="AX154" s="13" t="s">
        <v>86</v>
      </c>
      <c r="AY154" s="255" t="s">
        <v>133</v>
      </c>
    </row>
    <row r="155" s="11" customFormat="1" ht="22.8" customHeight="1">
      <c r="A155" s="11"/>
      <c r="B155" s="205"/>
      <c r="C155" s="206"/>
      <c r="D155" s="207" t="s">
        <v>77</v>
      </c>
      <c r="E155" s="242" t="s">
        <v>132</v>
      </c>
      <c r="F155" s="242" t="s">
        <v>246</v>
      </c>
      <c r="G155" s="206"/>
      <c r="H155" s="206"/>
      <c r="I155" s="209"/>
      <c r="J155" s="243">
        <f>BK155</f>
        <v>0</v>
      </c>
      <c r="K155" s="206"/>
      <c r="L155" s="211"/>
      <c r="M155" s="212"/>
      <c r="N155" s="213"/>
      <c r="O155" s="213"/>
      <c r="P155" s="214">
        <f>SUM(P156:P163)</f>
        <v>0</v>
      </c>
      <c r="Q155" s="213"/>
      <c r="R155" s="214">
        <f>SUM(R156:R163)</f>
        <v>27.367519999999999</v>
      </c>
      <c r="S155" s="213"/>
      <c r="T155" s="215">
        <f>SUM(T156:T163)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16" t="s">
        <v>86</v>
      </c>
      <c r="AT155" s="217" t="s">
        <v>77</v>
      </c>
      <c r="AU155" s="217" t="s">
        <v>86</v>
      </c>
      <c r="AY155" s="216" t="s">
        <v>133</v>
      </c>
      <c r="BK155" s="218">
        <f>SUM(BK156:BK163)</f>
        <v>0</v>
      </c>
    </row>
    <row r="156" s="2" customFormat="1" ht="16.5" customHeight="1">
      <c r="A156" s="38"/>
      <c r="B156" s="39"/>
      <c r="C156" s="219" t="s">
        <v>247</v>
      </c>
      <c r="D156" s="219" t="s">
        <v>134</v>
      </c>
      <c r="E156" s="220" t="s">
        <v>248</v>
      </c>
      <c r="F156" s="221" t="s">
        <v>249</v>
      </c>
      <c r="G156" s="222" t="s">
        <v>227</v>
      </c>
      <c r="H156" s="223">
        <v>88</v>
      </c>
      <c r="I156" s="224"/>
      <c r="J156" s="225">
        <f>ROUND(I156*H156,2)</f>
        <v>0</v>
      </c>
      <c r="K156" s="221" t="s">
        <v>182</v>
      </c>
      <c r="L156" s="44"/>
      <c r="M156" s="226" t="s">
        <v>1</v>
      </c>
      <c r="N156" s="227" t="s">
        <v>43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148</v>
      </c>
      <c r="AT156" s="230" t="s">
        <v>134</v>
      </c>
      <c r="AU156" s="230" t="s">
        <v>88</v>
      </c>
      <c r="AY156" s="17" t="s">
        <v>133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86</v>
      </c>
      <c r="BK156" s="231">
        <f>ROUND(I156*H156,2)</f>
        <v>0</v>
      </c>
      <c r="BL156" s="17" t="s">
        <v>148</v>
      </c>
      <c r="BM156" s="230" t="s">
        <v>250</v>
      </c>
    </row>
    <row r="157" s="2" customFormat="1">
      <c r="A157" s="38"/>
      <c r="B157" s="39"/>
      <c r="C157" s="219" t="s">
        <v>8</v>
      </c>
      <c r="D157" s="219" t="s">
        <v>134</v>
      </c>
      <c r="E157" s="220" t="s">
        <v>251</v>
      </c>
      <c r="F157" s="221" t="s">
        <v>252</v>
      </c>
      <c r="G157" s="222" t="s">
        <v>227</v>
      </c>
      <c r="H157" s="223">
        <v>88</v>
      </c>
      <c r="I157" s="224"/>
      <c r="J157" s="225">
        <f>ROUND(I157*H157,2)</f>
        <v>0</v>
      </c>
      <c r="K157" s="221" t="s">
        <v>182</v>
      </c>
      <c r="L157" s="44"/>
      <c r="M157" s="226" t="s">
        <v>1</v>
      </c>
      <c r="N157" s="227" t="s">
        <v>43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148</v>
      </c>
      <c r="AT157" s="230" t="s">
        <v>134</v>
      </c>
      <c r="AU157" s="230" t="s">
        <v>88</v>
      </c>
      <c r="AY157" s="17" t="s">
        <v>133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86</v>
      </c>
      <c r="BK157" s="231">
        <f>ROUND(I157*H157,2)</f>
        <v>0</v>
      </c>
      <c r="BL157" s="17" t="s">
        <v>148</v>
      </c>
      <c r="BM157" s="230" t="s">
        <v>253</v>
      </c>
    </row>
    <row r="158" s="2" customFormat="1">
      <c r="A158" s="38"/>
      <c r="B158" s="39"/>
      <c r="C158" s="219" t="s">
        <v>254</v>
      </c>
      <c r="D158" s="219" t="s">
        <v>134</v>
      </c>
      <c r="E158" s="220" t="s">
        <v>255</v>
      </c>
      <c r="F158" s="221" t="s">
        <v>256</v>
      </c>
      <c r="G158" s="222" t="s">
        <v>227</v>
      </c>
      <c r="H158" s="223">
        <v>3</v>
      </c>
      <c r="I158" s="224"/>
      <c r="J158" s="225">
        <f>ROUND(I158*H158,2)</f>
        <v>0</v>
      </c>
      <c r="K158" s="221" t="s">
        <v>234</v>
      </c>
      <c r="L158" s="44"/>
      <c r="M158" s="226" t="s">
        <v>1</v>
      </c>
      <c r="N158" s="227" t="s">
        <v>43</v>
      </c>
      <c r="O158" s="91"/>
      <c r="P158" s="228">
        <f>O158*H158</f>
        <v>0</v>
      </c>
      <c r="Q158" s="228">
        <v>0.61404000000000003</v>
      </c>
      <c r="R158" s="228">
        <f>Q158*H158</f>
        <v>1.84212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148</v>
      </c>
      <c r="AT158" s="230" t="s">
        <v>134</v>
      </c>
      <c r="AU158" s="230" t="s">
        <v>88</v>
      </c>
      <c r="AY158" s="17" t="s">
        <v>133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86</v>
      </c>
      <c r="BK158" s="231">
        <f>ROUND(I158*H158,2)</f>
        <v>0</v>
      </c>
      <c r="BL158" s="17" t="s">
        <v>148</v>
      </c>
      <c r="BM158" s="230" t="s">
        <v>257</v>
      </c>
    </row>
    <row r="159" s="13" customFormat="1">
      <c r="A159" s="13"/>
      <c r="B159" s="244"/>
      <c r="C159" s="245"/>
      <c r="D159" s="246" t="s">
        <v>184</v>
      </c>
      <c r="E159" s="247" t="s">
        <v>1</v>
      </c>
      <c r="F159" s="248" t="s">
        <v>236</v>
      </c>
      <c r="G159" s="245"/>
      <c r="H159" s="249">
        <v>3</v>
      </c>
      <c r="I159" s="250"/>
      <c r="J159" s="245"/>
      <c r="K159" s="245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184</v>
      </c>
      <c r="AU159" s="255" t="s">
        <v>88</v>
      </c>
      <c r="AV159" s="13" t="s">
        <v>88</v>
      </c>
      <c r="AW159" s="13" t="s">
        <v>34</v>
      </c>
      <c r="AX159" s="13" t="s">
        <v>86</v>
      </c>
      <c r="AY159" s="255" t="s">
        <v>133</v>
      </c>
    </row>
    <row r="160" s="2" customFormat="1">
      <c r="A160" s="38"/>
      <c r="B160" s="39"/>
      <c r="C160" s="219" t="s">
        <v>258</v>
      </c>
      <c r="D160" s="219" t="s">
        <v>134</v>
      </c>
      <c r="E160" s="220" t="s">
        <v>259</v>
      </c>
      <c r="F160" s="221" t="s">
        <v>260</v>
      </c>
      <c r="G160" s="222" t="s">
        <v>227</v>
      </c>
      <c r="H160" s="223">
        <v>88</v>
      </c>
      <c r="I160" s="224"/>
      <c r="J160" s="225">
        <f>ROUND(I160*H160,2)</f>
        <v>0</v>
      </c>
      <c r="K160" s="221" t="s">
        <v>182</v>
      </c>
      <c r="L160" s="44"/>
      <c r="M160" s="226" t="s">
        <v>1</v>
      </c>
      <c r="N160" s="227" t="s">
        <v>43</v>
      </c>
      <c r="O160" s="91"/>
      <c r="P160" s="228">
        <f>O160*H160</f>
        <v>0</v>
      </c>
      <c r="Q160" s="228">
        <v>0.10362</v>
      </c>
      <c r="R160" s="228">
        <f>Q160*H160</f>
        <v>9.1185600000000004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148</v>
      </c>
      <c r="AT160" s="230" t="s">
        <v>134</v>
      </c>
      <c r="AU160" s="230" t="s">
        <v>88</v>
      </c>
      <c r="AY160" s="17" t="s">
        <v>133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86</v>
      </c>
      <c r="BK160" s="231">
        <f>ROUND(I160*H160,2)</f>
        <v>0</v>
      </c>
      <c r="BL160" s="17" t="s">
        <v>148</v>
      </c>
      <c r="BM160" s="230" t="s">
        <v>261</v>
      </c>
    </row>
    <row r="161" s="2" customFormat="1" ht="21.75" customHeight="1">
      <c r="A161" s="38"/>
      <c r="B161" s="39"/>
      <c r="C161" s="267" t="s">
        <v>262</v>
      </c>
      <c r="D161" s="267" t="s">
        <v>219</v>
      </c>
      <c r="E161" s="268" t="s">
        <v>263</v>
      </c>
      <c r="F161" s="269" t="s">
        <v>264</v>
      </c>
      <c r="G161" s="270" t="s">
        <v>227</v>
      </c>
      <c r="H161" s="271">
        <v>90.640000000000001</v>
      </c>
      <c r="I161" s="272"/>
      <c r="J161" s="273">
        <f>ROUND(I161*H161,2)</f>
        <v>0</v>
      </c>
      <c r="K161" s="269" t="s">
        <v>182</v>
      </c>
      <c r="L161" s="274"/>
      <c r="M161" s="275" t="s">
        <v>1</v>
      </c>
      <c r="N161" s="276" t="s">
        <v>43</v>
      </c>
      <c r="O161" s="91"/>
      <c r="P161" s="228">
        <f>O161*H161</f>
        <v>0</v>
      </c>
      <c r="Q161" s="228">
        <v>0.17599999999999999</v>
      </c>
      <c r="R161" s="228">
        <f>Q161*H161</f>
        <v>15.952639999999999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164</v>
      </c>
      <c r="AT161" s="230" t="s">
        <v>219</v>
      </c>
      <c r="AU161" s="230" t="s">
        <v>88</v>
      </c>
      <c r="AY161" s="17" t="s">
        <v>133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86</v>
      </c>
      <c r="BK161" s="231">
        <f>ROUND(I161*H161,2)</f>
        <v>0</v>
      </c>
      <c r="BL161" s="17" t="s">
        <v>148</v>
      </c>
      <c r="BM161" s="230" t="s">
        <v>265</v>
      </c>
    </row>
    <row r="162" s="13" customFormat="1">
      <c r="A162" s="13"/>
      <c r="B162" s="244"/>
      <c r="C162" s="245"/>
      <c r="D162" s="246" t="s">
        <v>184</v>
      </c>
      <c r="E162" s="247" t="s">
        <v>1</v>
      </c>
      <c r="F162" s="248" t="s">
        <v>266</v>
      </c>
      <c r="G162" s="245"/>
      <c r="H162" s="249">
        <v>90.640000000000001</v>
      </c>
      <c r="I162" s="250"/>
      <c r="J162" s="245"/>
      <c r="K162" s="245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184</v>
      </c>
      <c r="AU162" s="255" t="s">
        <v>88</v>
      </c>
      <c r="AV162" s="13" t="s">
        <v>88</v>
      </c>
      <c r="AW162" s="13" t="s">
        <v>34</v>
      </c>
      <c r="AX162" s="13" t="s">
        <v>86</v>
      </c>
      <c r="AY162" s="255" t="s">
        <v>133</v>
      </c>
    </row>
    <row r="163" s="2" customFormat="1">
      <c r="A163" s="38"/>
      <c r="B163" s="39"/>
      <c r="C163" s="219" t="s">
        <v>267</v>
      </c>
      <c r="D163" s="219" t="s">
        <v>134</v>
      </c>
      <c r="E163" s="220" t="s">
        <v>268</v>
      </c>
      <c r="F163" s="221" t="s">
        <v>269</v>
      </c>
      <c r="G163" s="222" t="s">
        <v>227</v>
      </c>
      <c r="H163" s="223">
        <v>3</v>
      </c>
      <c r="I163" s="224"/>
      <c r="J163" s="225">
        <f>ROUND(I163*H163,2)</f>
        <v>0</v>
      </c>
      <c r="K163" s="221" t="s">
        <v>234</v>
      </c>
      <c r="L163" s="44"/>
      <c r="M163" s="226" t="s">
        <v>1</v>
      </c>
      <c r="N163" s="227" t="s">
        <v>43</v>
      </c>
      <c r="O163" s="91"/>
      <c r="P163" s="228">
        <f>O163*H163</f>
        <v>0</v>
      </c>
      <c r="Q163" s="228">
        <v>0.15140000000000001</v>
      </c>
      <c r="R163" s="228">
        <f>Q163*H163</f>
        <v>0.45420000000000005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148</v>
      </c>
      <c r="AT163" s="230" t="s">
        <v>134</v>
      </c>
      <c r="AU163" s="230" t="s">
        <v>88</v>
      </c>
      <c r="AY163" s="17" t="s">
        <v>133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86</v>
      </c>
      <c r="BK163" s="231">
        <f>ROUND(I163*H163,2)</f>
        <v>0</v>
      </c>
      <c r="BL163" s="17" t="s">
        <v>148</v>
      </c>
      <c r="BM163" s="230" t="s">
        <v>270</v>
      </c>
    </row>
    <row r="164" s="11" customFormat="1" ht="22.8" customHeight="1">
      <c r="A164" s="11"/>
      <c r="B164" s="205"/>
      <c r="C164" s="206"/>
      <c r="D164" s="207" t="s">
        <v>77</v>
      </c>
      <c r="E164" s="242" t="s">
        <v>218</v>
      </c>
      <c r="F164" s="242" t="s">
        <v>271</v>
      </c>
      <c r="G164" s="206"/>
      <c r="H164" s="206"/>
      <c r="I164" s="209"/>
      <c r="J164" s="243">
        <f>BK164</f>
        <v>0</v>
      </c>
      <c r="K164" s="206"/>
      <c r="L164" s="211"/>
      <c r="M164" s="212"/>
      <c r="N164" s="213"/>
      <c r="O164" s="213"/>
      <c r="P164" s="214">
        <f>SUM(P165:P172)</f>
        <v>0</v>
      </c>
      <c r="Q164" s="213"/>
      <c r="R164" s="214">
        <f>SUM(R165:R172)</f>
        <v>11.24200658</v>
      </c>
      <c r="S164" s="213"/>
      <c r="T164" s="215">
        <f>SUM(T165:T172)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16" t="s">
        <v>86</v>
      </c>
      <c r="AT164" s="217" t="s">
        <v>77</v>
      </c>
      <c r="AU164" s="217" t="s">
        <v>86</v>
      </c>
      <c r="AY164" s="216" t="s">
        <v>133</v>
      </c>
      <c r="BK164" s="218">
        <f>SUM(BK165:BK172)</f>
        <v>0</v>
      </c>
    </row>
    <row r="165" s="2" customFormat="1" ht="33" customHeight="1">
      <c r="A165" s="38"/>
      <c r="B165" s="39"/>
      <c r="C165" s="219" t="s">
        <v>272</v>
      </c>
      <c r="D165" s="219" t="s">
        <v>134</v>
      </c>
      <c r="E165" s="220" t="s">
        <v>273</v>
      </c>
      <c r="F165" s="221" t="s">
        <v>274</v>
      </c>
      <c r="G165" s="222" t="s">
        <v>275</v>
      </c>
      <c r="H165" s="223">
        <v>38</v>
      </c>
      <c r="I165" s="224"/>
      <c r="J165" s="225">
        <f>ROUND(I165*H165,2)</f>
        <v>0</v>
      </c>
      <c r="K165" s="221" t="s">
        <v>182</v>
      </c>
      <c r="L165" s="44"/>
      <c r="M165" s="226" t="s">
        <v>1</v>
      </c>
      <c r="N165" s="227" t="s">
        <v>43</v>
      </c>
      <c r="O165" s="91"/>
      <c r="P165" s="228">
        <f>O165*H165</f>
        <v>0</v>
      </c>
      <c r="Q165" s="228">
        <v>0.15540000000000001</v>
      </c>
      <c r="R165" s="228">
        <f>Q165*H165</f>
        <v>5.9052000000000007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148</v>
      </c>
      <c r="AT165" s="230" t="s">
        <v>134</v>
      </c>
      <c r="AU165" s="230" t="s">
        <v>88</v>
      </c>
      <c r="AY165" s="17" t="s">
        <v>133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86</v>
      </c>
      <c r="BK165" s="231">
        <f>ROUND(I165*H165,2)</f>
        <v>0</v>
      </c>
      <c r="BL165" s="17" t="s">
        <v>148</v>
      </c>
      <c r="BM165" s="230" t="s">
        <v>276</v>
      </c>
    </row>
    <row r="166" s="13" customFormat="1">
      <c r="A166" s="13"/>
      <c r="B166" s="244"/>
      <c r="C166" s="245"/>
      <c r="D166" s="246" t="s">
        <v>184</v>
      </c>
      <c r="E166" s="247" t="s">
        <v>1</v>
      </c>
      <c r="F166" s="248" t="s">
        <v>277</v>
      </c>
      <c r="G166" s="245"/>
      <c r="H166" s="249">
        <v>38</v>
      </c>
      <c r="I166" s="250"/>
      <c r="J166" s="245"/>
      <c r="K166" s="245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184</v>
      </c>
      <c r="AU166" s="255" t="s">
        <v>88</v>
      </c>
      <c r="AV166" s="13" t="s">
        <v>88</v>
      </c>
      <c r="AW166" s="13" t="s">
        <v>34</v>
      </c>
      <c r="AX166" s="13" t="s">
        <v>86</v>
      </c>
      <c r="AY166" s="255" t="s">
        <v>133</v>
      </c>
    </row>
    <row r="167" s="2" customFormat="1" ht="16.5" customHeight="1">
      <c r="A167" s="38"/>
      <c r="B167" s="39"/>
      <c r="C167" s="267" t="s">
        <v>7</v>
      </c>
      <c r="D167" s="267" t="s">
        <v>219</v>
      </c>
      <c r="E167" s="268" t="s">
        <v>278</v>
      </c>
      <c r="F167" s="269" t="s">
        <v>279</v>
      </c>
      <c r="G167" s="270" t="s">
        <v>275</v>
      </c>
      <c r="H167" s="271">
        <v>38</v>
      </c>
      <c r="I167" s="272"/>
      <c r="J167" s="273">
        <f>ROUND(I167*H167,2)</f>
        <v>0</v>
      </c>
      <c r="K167" s="269" t="s">
        <v>182</v>
      </c>
      <c r="L167" s="274"/>
      <c r="M167" s="275" t="s">
        <v>1</v>
      </c>
      <c r="N167" s="276" t="s">
        <v>43</v>
      </c>
      <c r="O167" s="91"/>
      <c r="P167" s="228">
        <f>O167*H167</f>
        <v>0</v>
      </c>
      <c r="Q167" s="228">
        <v>0.085000000000000006</v>
      </c>
      <c r="R167" s="228">
        <f>Q167*H167</f>
        <v>3.2300000000000004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164</v>
      </c>
      <c r="AT167" s="230" t="s">
        <v>219</v>
      </c>
      <c r="AU167" s="230" t="s">
        <v>88</v>
      </c>
      <c r="AY167" s="17" t="s">
        <v>133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86</v>
      </c>
      <c r="BK167" s="231">
        <f>ROUND(I167*H167,2)</f>
        <v>0</v>
      </c>
      <c r="BL167" s="17" t="s">
        <v>148</v>
      </c>
      <c r="BM167" s="230" t="s">
        <v>280</v>
      </c>
    </row>
    <row r="168" s="2" customFormat="1">
      <c r="A168" s="38"/>
      <c r="B168" s="39"/>
      <c r="C168" s="219" t="s">
        <v>281</v>
      </c>
      <c r="D168" s="219" t="s">
        <v>134</v>
      </c>
      <c r="E168" s="220" t="s">
        <v>282</v>
      </c>
      <c r="F168" s="221" t="s">
        <v>283</v>
      </c>
      <c r="G168" s="222" t="s">
        <v>181</v>
      </c>
      <c r="H168" s="223">
        <v>0.91200000000000003</v>
      </c>
      <c r="I168" s="224"/>
      <c r="J168" s="225">
        <f>ROUND(I168*H168,2)</f>
        <v>0</v>
      </c>
      <c r="K168" s="221" t="s">
        <v>182</v>
      </c>
      <c r="L168" s="44"/>
      <c r="M168" s="226" t="s">
        <v>1</v>
      </c>
      <c r="N168" s="227" t="s">
        <v>43</v>
      </c>
      <c r="O168" s="91"/>
      <c r="P168" s="228">
        <f>O168*H168</f>
        <v>0</v>
      </c>
      <c r="Q168" s="228">
        <v>2.2563399999999998</v>
      </c>
      <c r="R168" s="228">
        <f>Q168*H168</f>
        <v>2.05778208</v>
      </c>
      <c r="S168" s="228">
        <v>0</v>
      </c>
      <c r="T168" s="22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148</v>
      </c>
      <c r="AT168" s="230" t="s">
        <v>134</v>
      </c>
      <c r="AU168" s="230" t="s">
        <v>88</v>
      </c>
      <c r="AY168" s="17" t="s">
        <v>133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86</v>
      </c>
      <c r="BK168" s="231">
        <f>ROUND(I168*H168,2)</f>
        <v>0</v>
      </c>
      <c r="BL168" s="17" t="s">
        <v>148</v>
      </c>
      <c r="BM168" s="230" t="s">
        <v>284</v>
      </c>
    </row>
    <row r="169" s="13" customFormat="1">
      <c r="A169" s="13"/>
      <c r="B169" s="244"/>
      <c r="C169" s="245"/>
      <c r="D169" s="246" t="s">
        <v>184</v>
      </c>
      <c r="E169" s="247" t="s">
        <v>1</v>
      </c>
      <c r="F169" s="248" t="s">
        <v>285</v>
      </c>
      <c r="G169" s="245"/>
      <c r="H169" s="249">
        <v>0.91200000000000003</v>
      </c>
      <c r="I169" s="250"/>
      <c r="J169" s="245"/>
      <c r="K169" s="245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184</v>
      </c>
      <c r="AU169" s="255" t="s">
        <v>88</v>
      </c>
      <c r="AV169" s="13" t="s">
        <v>88</v>
      </c>
      <c r="AW169" s="13" t="s">
        <v>34</v>
      </c>
      <c r="AX169" s="13" t="s">
        <v>86</v>
      </c>
      <c r="AY169" s="255" t="s">
        <v>133</v>
      </c>
    </row>
    <row r="170" s="2" customFormat="1" ht="33" customHeight="1">
      <c r="A170" s="38"/>
      <c r="B170" s="39"/>
      <c r="C170" s="219" t="s">
        <v>286</v>
      </c>
      <c r="D170" s="219" t="s">
        <v>134</v>
      </c>
      <c r="E170" s="220" t="s">
        <v>287</v>
      </c>
      <c r="F170" s="221" t="s">
        <v>288</v>
      </c>
      <c r="G170" s="222" t="s">
        <v>275</v>
      </c>
      <c r="H170" s="223">
        <v>10</v>
      </c>
      <c r="I170" s="224"/>
      <c r="J170" s="225">
        <f>ROUND(I170*H170,2)</f>
        <v>0</v>
      </c>
      <c r="K170" s="221" t="s">
        <v>182</v>
      </c>
      <c r="L170" s="44"/>
      <c r="M170" s="226" t="s">
        <v>1</v>
      </c>
      <c r="N170" s="227" t="s">
        <v>43</v>
      </c>
      <c r="O170" s="91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148</v>
      </c>
      <c r="AT170" s="230" t="s">
        <v>134</v>
      </c>
      <c r="AU170" s="230" t="s">
        <v>88</v>
      </c>
      <c r="AY170" s="17" t="s">
        <v>133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86</v>
      </c>
      <c r="BK170" s="231">
        <f>ROUND(I170*H170,2)</f>
        <v>0</v>
      </c>
      <c r="BL170" s="17" t="s">
        <v>148</v>
      </c>
      <c r="BM170" s="230" t="s">
        <v>289</v>
      </c>
    </row>
    <row r="171" s="2" customFormat="1">
      <c r="A171" s="38"/>
      <c r="B171" s="39"/>
      <c r="C171" s="267" t="s">
        <v>290</v>
      </c>
      <c r="D171" s="267" t="s">
        <v>219</v>
      </c>
      <c r="E171" s="268" t="s">
        <v>291</v>
      </c>
      <c r="F171" s="269" t="s">
        <v>292</v>
      </c>
      <c r="G171" s="270" t="s">
        <v>275</v>
      </c>
      <c r="H171" s="271">
        <v>10.15</v>
      </c>
      <c r="I171" s="272"/>
      <c r="J171" s="273">
        <f>ROUND(I171*H171,2)</f>
        <v>0</v>
      </c>
      <c r="K171" s="269" t="s">
        <v>1</v>
      </c>
      <c r="L171" s="274"/>
      <c r="M171" s="275" t="s">
        <v>1</v>
      </c>
      <c r="N171" s="276" t="s">
        <v>43</v>
      </c>
      <c r="O171" s="91"/>
      <c r="P171" s="228">
        <f>O171*H171</f>
        <v>0</v>
      </c>
      <c r="Q171" s="228">
        <v>0.0048300000000000001</v>
      </c>
      <c r="R171" s="228">
        <f>Q171*H171</f>
        <v>0.049024500000000006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164</v>
      </c>
      <c r="AT171" s="230" t="s">
        <v>219</v>
      </c>
      <c r="AU171" s="230" t="s">
        <v>88</v>
      </c>
      <c r="AY171" s="17" t="s">
        <v>133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86</v>
      </c>
      <c r="BK171" s="231">
        <f>ROUND(I171*H171,2)</f>
        <v>0</v>
      </c>
      <c r="BL171" s="17" t="s">
        <v>148</v>
      </c>
      <c r="BM171" s="230" t="s">
        <v>293</v>
      </c>
    </row>
    <row r="172" s="13" customFormat="1">
      <c r="A172" s="13"/>
      <c r="B172" s="244"/>
      <c r="C172" s="245"/>
      <c r="D172" s="246" t="s">
        <v>184</v>
      </c>
      <c r="E172" s="247" t="s">
        <v>1</v>
      </c>
      <c r="F172" s="248" t="s">
        <v>294</v>
      </c>
      <c r="G172" s="245"/>
      <c r="H172" s="249">
        <v>10.15</v>
      </c>
      <c r="I172" s="250"/>
      <c r="J172" s="245"/>
      <c r="K172" s="245"/>
      <c r="L172" s="251"/>
      <c r="M172" s="252"/>
      <c r="N172" s="253"/>
      <c r="O172" s="253"/>
      <c r="P172" s="253"/>
      <c r="Q172" s="253"/>
      <c r="R172" s="253"/>
      <c r="S172" s="253"/>
      <c r="T172" s="25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5" t="s">
        <v>184</v>
      </c>
      <c r="AU172" s="255" t="s">
        <v>88</v>
      </c>
      <c r="AV172" s="13" t="s">
        <v>88</v>
      </c>
      <c r="AW172" s="13" t="s">
        <v>34</v>
      </c>
      <c r="AX172" s="13" t="s">
        <v>86</v>
      </c>
      <c r="AY172" s="255" t="s">
        <v>133</v>
      </c>
    </row>
    <row r="173" s="11" customFormat="1" ht="22.8" customHeight="1">
      <c r="A173" s="11"/>
      <c r="B173" s="205"/>
      <c r="C173" s="206"/>
      <c r="D173" s="207" t="s">
        <v>77</v>
      </c>
      <c r="E173" s="242" t="s">
        <v>295</v>
      </c>
      <c r="F173" s="242" t="s">
        <v>296</v>
      </c>
      <c r="G173" s="206"/>
      <c r="H173" s="206"/>
      <c r="I173" s="209"/>
      <c r="J173" s="243">
        <f>BK173</f>
        <v>0</v>
      </c>
      <c r="K173" s="206"/>
      <c r="L173" s="211"/>
      <c r="M173" s="212"/>
      <c r="N173" s="213"/>
      <c r="O173" s="213"/>
      <c r="P173" s="214">
        <f>P174</f>
        <v>0</v>
      </c>
      <c r="Q173" s="213"/>
      <c r="R173" s="214">
        <f>R174</f>
        <v>0</v>
      </c>
      <c r="S173" s="213"/>
      <c r="T173" s="215">
        <f>T174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16" t="s">
        <v>86</v>
      </c>
      <c r="AT173" s="217" t="s">
        <v>77</v>
      </c>
      <c r="AU173" s="217" t="s">
        <v>86</v>
      </c>
      <c r="AY173" s="216" t="s">
        <v>133</v>
      </c>
      <c r="BK173" s="218">
        <f>BK174</f>
        <v>0</v>
      </c>
    </row>
    <row r="174" s="2" customFormat="1">
      <c r="A174" s="38"/>
      <c r="B174" s="39"/>
      <c r="C174" s="219" t="s">
        <v>297</v>
      </c>
      <c r="D174" s="219" t="s">
        <v>134</v>
      </c>
      <c r="E174" s="220" t="s">
        <v>298</v>
      </c>
      <c r="F174" s="221" t="s">
        <v>299</v>
      </c>
      <c r="G174" s="222" t="s">
        <v>203</v>
      </c>
      <c r="H174" s="223">
        <v>64.444000000000003</v>
      </c>
      <c r="I174" s="224"/>
      <c r="J174" s="225">
        <f>ROUND(I174*H174,2)</f>
        <v>0</v>
      </c>
      <c r="K174" s="221" t="s">
        <v>182</v>
      </c>
      <c r="L174" s="44"/>
      <c r="M174" s="232" t="s">
        <v>1</v>
      </c>
      <c r="N174" s="233" t="s">
        <v>43</v>
      </c>
      <c r="O174" s="234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148</v>
      </c>
      <c r="AT174" s="230" t="s">
        <v>134</v>
      </c>
      <c r="AU174" s="230" t="s">
        <v>88</v>
      </c>
      <c r="AY174" s="17" t="s">
        <v>133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86</v>
      </c>
      <c r="BK174" s="231">
        <f>ROUND(I174*H174,2)</f>
        <v>0</v>
      </c>
      <c r="BL174" s="17" t="s">
        <v>148</v>
      </c>
      <c r="BM174" s="230" t="s">
        <v>300</v>
      </c>
    </row>
    <row r="175" s="2" customFormat="1" ht="6.96" customHeight="1">
      <c r="A175" s="38"/>
      <c r="B175" s="66"/>
      <c r="C175" s="67"/>
      <c r="D175" s="67"/>
      <c r="E175" s="67"/>
      <c r="F175" s="67"/>
      <c r="G175" s="67"/>
      <c r="H175" s="67"/>
      <c r="I175" s="67"/>
      <c r="J175" s="67"/>
      <c r="K175" s="67"/>
      <c r="L175" s="44"/>
      <c r="M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</sheetData>
  <sheetProtection sheet="1" autoFilter="0" formatColumns="0" formatRows="0" objects="1" scenarios="1" spinCount="100000" saltValue="iWy48UZm/o5acdq/rocT8VC6qNHy7likbAVid8uyKwdXkPTK1D2yRAO0tF56S4I3GzV4KWZJ95hpAki6ooVz2Q==" hashValue="5X5o8dTl/wY1/68DV18u9Zegs8oW2tERthPfr64D4nAc8dq9wmXd79GX90b8otGKurwRVbZ8GM2Va5mb11L06A==" algorithmName="SHA-512" password="CC35"/>
  <autoFilter ref="C121:K17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Trolejbusová trať Dukla vozovna  - hlavní nádraží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301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302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>Dopravní podnik města Pardubic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>25292161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>PRODIN a.s., K Vápence 2745, 530 02 Pardubice</v>
      </c>
      <c r="F21" s="38"/>
      <c r="G21" s="38"/>
      <c r="H21" s="38"/>
      <c r="I21" s="150" t="s">
        <v>27</v>
      </c>
      <c r="J21" s="141" t="str">
        <f>IF('Rekapitulace stavby'!AN17="","",'Rekapitulace stavby'!AN17)</f>
        <v>CZ 25292161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>Ing. Michal Hornýš</v>
      </c>
      <c r="F24" s="38"/>
      <c r="G24" s="38"/>
      <c r="H24" s="38"/>
      <c r="I24" s="150" t="s">
        <v>27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ROUND((SUM(BE122:BE158)),  2)</f>
        <v>0</v>
      </c>
      <c r="G33" s="38"/>
      <c r="H33" s="38"/>
      <c r="I33" s="164">
        <v>0.20999999999999999</v>
      </c>
      <c r="J33" s="163">
        <f>ROUND(((SUM(BE122:BE158))*I33),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ROUND((SUM(BF122:BF158)),  2)</f>
        <v>0</v>
      </c>
      <c r="G34" s="38"/>
      <c r="H34" s="38"/>
      <c r="I34" s="164">
        <v>0.14999999999999999</v>
      </c>
      <c r="J34" s="163">
        <f>ROUND(((SUM(BF122:BF158))*I34),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ROUND((SUM(BG122:BG158)),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ROUND((SUM(BH122:BH158)),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ROUND((SUM(BI122:BI158)),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Trolejbusová trať Dukla vozovna  - hlavní nádraží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099.1 - Napájecí vedení - Trojice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Dopravní podnik města Pardubic</v>
      </c>
      <c r="G91" s="40"/>
      <c r="H91" s="40"/>
      <c r="I91" s="32" t="s">
        <v>30</v>
      </c>
      <c r="J91" s="36" t="str">
        <f>E21</f>
        <v>PRODIN a.s., K Vápence 2745,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Michal Hornýš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303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304</v>
      </c>
      <c r="E98" s="191"/>
      <c r="F98" s="191"/>
      <c r="G98" s="191"/>
      <c r="H98" s="191"/>
      <c r="I98" s="191"/>
      <c r="J98" s="192">
        <f>J128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8"/>
      <c r="C99" s="189"/>
      <c r="D99" s="190" t="s">
        <v>305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306</v>
      </c>
      <c r="E100" s="191"/>
      <c r="F100" s="191"/>
      <c r="G100" s="191"/>
      <c r="H100" s="191"/>
      <c r="I100" s="191"/>
      <c r="J100" s="192">
        <f>J148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307</v>
      </c>
      <c r="E101" s="191"/>
      <c r="F101" s="191"/>
      <c r="G101" s="191"/>
      <c r="H101" s="191"/>
      <c r="I101" s="191"/>
      <c r="J101" s="192">
        <f>J153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37"/>
      <c r="C102" s="133"/>
      <c r="D102" s="238" t="s">
        <v>308</v>
      </c>
      <c r="E102" s="239"/>
      <c r="F102" s="239"/>
      <c r="G102" s="239"/>
      <c r="H102" s="239"/>
      <c r="I102" s="239"/>
      <c r="J102" s="240">
        <f>J156</f>
        <v>0</v>
      </c>
      <c r="K102" s="133"/>
      <c r="L102" s="241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 xml:space="preserve">Trolejbusová trať Dukla vozovna  - hlavní nádraží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099.1 - Napájecí vedení - Trojice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16. 10. 2020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>Dopravní podnik města Pardubic</v>
      </c>
      <c r="G118" s="40"/>
      <c r="H118" s="40"/>
      <c r="I118" s="32" t="s">
        <v>30</v>
      </c>
      <c r="J118" s="36" t="str">
        <f>E21</f>
        <v>PRODIN a.s., K Vápence 2745, 530 02 Pardubice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Ing. Michal Hornýš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94"/>
      <c r="B121" s="195"/>
      <c r="C121" s="196" t="s">
        <v>118</v>
      </c>
      <c r="D121" s="197" t="s">
        <v>63</v>
      </c>
      <c r="E121" s="197" t="s">
        <v>59</v>
      </c>
      <c r="F121" s="197" t="s">
        <v>60</v>
      </c>
      <c r="G121" s="197" t="s">
        <v>119</v>
      </c>
      <c r="H121" s="197" t="s">
        <v>120</v>
      </c>
      <c r="I121" s="197" t="s">
        <v>121</v>
      </c>
      <c r="J121" s="197" t="s">
        <v>113</v>
      </c>
      <c r="K121" s="198" t="s">
        <v>122</v>
      </c>
      <c r="L121" s="199"/>
      <c r="M121" s="100" t="s">
        <v>1</v>
      </c>
      <c r="N121" s="101" t="s">
        <v>42</v>
      </c>
      <c r="O121" s="101" t="s">
        <v>123</v>
      </c>
      <c r="P121" s="101" t="s">
        <v>124</v>
      </c>
      <c r="Q121" s="101" t="s">
        <v>125</v>
      </c>
      <c r="R121" s="101" t="s">
        <v>126</v>
      </c>
      <c r="S121" s="101" t="s">
        <v>127</v>
      </c>
      <c r="T121" s="102" t="s">
        <v>128</v>
      </c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/>
      <c r="AE121" s="194"/>
    </row>
    <row r="122" s="2" customFormat="1" ht="22.8" customHeight="1">
      <c r="A122" s="38"/>
      <c r="B122" s="39"/>
      <c r="C122" s="107" t="s">
        <v>129</v>
      </c>
      <c r="D122" s="40"/>
      <c r="E122" s="40"/>
      <c r="F122" s="40"/>
      <c r="G122" s="40"/>
      <c r="H122" s="40"/>
      <c r="I122" s="40"/>
      <c r="J122" s="200">
        <f>BK122</f>
        <v>0</v>
      </c>
      <c r="K122" s="40"/>
      <c r="L122" s="44"/>
      <c r="M122" s="103"/>
      <c r="N122" s="201"/>
      <c r="O122" s="104"/>
      <c r="P122" s="202">
        <f>P123+P128+P132+P148+P153</f>
        <v>0</v>
      </c>
      <c r="Q122" s="104"/>
      <c r="R122" s="202">
        <f>R123+R128+R132+R148+R153</f>
        <v>0</v>
      </c>
      <c r="S122" s="104"/>
      <c r="T122" s="203">
        <f>T123+T128+T132+T148+T153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115</v>
      </c>
      <c r="BK122" s="204">
        <f>BK123+BK128+BK132+BK148+BK153</f>
        <v>0</v>
      </c>
    </row>
    <row r="123" s="11" customFormat="1" ht="25.92" customHeight="1">
      <c r="A123" s="11"/>
      <c r="B123" s="205"/>
      <c r="C123" s="206"/>
      <c r="D123" s="207" t="s">
        <v>77</v>
      </c>
      <c r="E123" s="208" t="s">
        <v>309</v>
      </c>
      <c r="F123" s="208" t="s">
        <v>310</v>
      </c>
      <c r="G123" s="206"/>
      <c r="H123" s="206"/>
      <c r="I123" s="209"/>
      <c r="J123" s="210">
        <f>BK123</f>
        <v>0</v>
      </c>
      <c r="K123" s="206"/>
      <c r="L123" s="211"/>
      <c r="M123" s="212"/>
      <c r="N123" s="213"/>
      <c r="O123" s="213"/>
      <c r="P123" s="214">
        <f>SUM(P124:P127)</f>
        <v>0</v>
      </c>
      <c r="Q123" s="213"/>
      <c r="R123" s="214">
        <f>SUM(R124:R127)</f>
        <v>0</v>
      </c>
      <c r="S123" s="213"/>
      <c r="T123" s="215">
        <f>SUM(T124:T127)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6" t="s">
        <v>144</v>
      </c>
      <c r="AT123" s="217" t="s">
        <v>77</v>
      </c>
      <c r="AU123" s="217" t="s">
        <v>78</v>
      </c>
      <c r="AY123" s="216" t="s">
        <v>133</v>
      </c>
      <c r="BK123" s="218">
        <f>SUM(BK124:BK127)</f>
        <v>0</v>
      </c>
    </row>
    <row r="124" s="2" customFormat="1">
      <c r="A124" s="38"/>
      <c r="B124" s="39"/>
      <c r="C124" s="219" t="s">
        <v>86</v>
      </c>
      <c r="D124" s="219" t="s">
        <v>134</v>
      </c>
      <c r="E124" s="220" t="s">
        <v>311</v>
      </c>
      <c r="F124" s="221" t="s">
        <v>312</v>
      </c>
      <c r="G124" s="222" t="s">
        <v>275</v>
      </c>
      <c r="H124" s="223">
        <v>820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43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313</v>
      </c>
      <c r="AT124" s="230" t="s">
        <v>134</v>
      </c>
      <c r="AU124" s="230" t="s">
        <v>86</v>
      </c>
      <c r="AY124" s="17" t="s">
        <v>133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86</v>
      </c>
      <c r="BK124" s="231">
        <f>ROUND(I124*H124,2)</f>
        <v>0</v>
      </c>
      <c r="BL124" s="17" t="s">
        <v>313</v>
      </c>
      <c r="BM124" s="230" t="s">
        <v>148</v>
      </c>
    </row>
    <row r="125" s="2" customFormat="1">
      <c r="A125" s="38"/>
      <c r="B125" s="39"/>
      <c r="C125" s="219" t="s">
        <v>88</v>
      </c>
      <c r="D125" s="219" t="s">
        <v>134</v>
      </c>
      <c r="E125" s="220" t="s">
        <v>314</v>
      </c>
      <c r="F125" s="221" t="s">
        <v>315</v>
      </c>
      <c r="G125" s="222" t="s">
        <v>275</v>
      </c>
      <c r="H125" s="223">
        <v>70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313</v>
      </c>
      <c r="AT125" s="230" t="s">
        <v>134</v>
      </c>
      <c r="AU125" s="230" t="s">
        <v>86</v>
      </c>
      <c r="AY125" s="17" t="s">
        <v>133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313</v>
      </c>
      <c r="BM125" s="230" t="s">
        <v>155</v>
      </c>
    </row>
    <row r="126" s="2" customFormat="1">
      <c r="A126" s="38"/>
      <c r="B126" s="39"/>
      <c r="C126" s="219" t="s">
        <v>144</v>
      </c>
      <c r="D126" s="219" t="s">
        <v>134</v>
      </c>
      <c r="E126" s="220" t="s">
        <v>316</v>
      </c>
      <c r="F126" s="221" t="s">
        <v>317</v>
      </c>
      <c r="G126" s="222" t="s">
        <v>318</v>
      </c>
      <c r="H126" s="223">
        <v>2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43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313</v>
      </c>
      <c r="AT126" s="230" t="s">
        <v>134</v>
      </c>
      <c r="AU126" s="230" t="s">
        <v>86</v>
      </c>
      <c r="AY126" s="17" t="s">
        <v>133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86</v>
      </c>
      <c r="BK126" s="231">
        <f>ROUND(I126*H126,2)</f>
        <v>0</v>
      </c>
      <c r="BL126" s="17" t="s">
        <v>313</v>
      </c>
      <c r="BM126" s="230" t="s">
        <v>164</v>
      </c>
    </row>
    <row r="127" s="2" customFormat="1" ht="16.5" customHeight="1">
      <c r="A127" s="38"/>
      <c r="B127" s="39"/>
      <c r="C127" s="219" t="s">
        <v>148</v>
      </c>
      <c r="D127" s="219" t="s">
        <v>134</v>
      </c>
      <c r="E127" s="220" t="s">
        <v>319</v>
      </c>
      <c r="F127" s="221" t="s">
        <v>320</v>
      </c>
      <c r="G127" s="222" t="s">
        <v>318</v>
      </c>
      <c r="H127" s="223">
        <v>8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313</v>
      </c>
      <c r="AT127" s="230" t="s">
        <v>134</v>
      </c>
      <c r="AU127" s="230" t="s">
        <v>86</v>
      </c>
      <c r="AY127" s="17" t="s">
        <v>133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313</v>
      </c>
      <c r="BM127" s="230" t="s">
        <v>224</v>
      </c>
    </row>
    <row r="128" s="11" customFormat="1" ht="25.92" customHeight="1">
      <c r="A128" s="11"/>
      <c r="B128" s="205"/>
      <c r="C128" s="206"/>
      <c r="D128" s="207" t="s">
        <v>77</v>
      </c>
      <c r="E128" s="208" t="s">
        <v>321</v>
      </c>
      <c r="F128" s="208" t="s">
        <v>322</v>
      </c>
      <c r="G128" s="206"/>
      <c r="H128" s="206"/>
      <c r="I128" s="209"/>
      <c r="J128" s="210">
        <f>BK128</f>
        <v>0</v>
      </c>
      <c r="K128" s="206"/>
      <c r="L128" s="211"/>
      <c r="M128" s="212"/>
      <c r="N128" s="213"/>
      <c r="O128" s="213"/>
      <c r="P128" s="214">
        <f>SUM(P129:P131)</f>
        <v>0</v>
      </c>
      <c r="Q128" s="213"/>
      <c r="R128" s="214">
        <f>SUM(R129:R131)</f>
        <v>0</v>
      </c>
      <c r="S128" s="213"/>
      <c r="T128" s="215">
        <f>SUM(T129:T131)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6" t="s">
        <v>86</v>
      </c>
      <c r="AT128" s="217" t="s">
        <v>77</v>
      </c>
      <c r="AU128" s="217" t="s">
        <v>78</v>
      </c>
      <c r="AY128" s="216" t="s">
        <v>133</v>
      </c>
      <c r="BK128" s="218">
        <f>SUM(BK129:BK131)</f>
        <v>0</v>
      </c>
    </row>
    <row r="129" s="2" customFormat="1" ht="16.5" customHeight="1">
      <c r="A129" s="38"/>
      <c r="B129" s="39"/>
      <c r="C129" s="219" t="s">
        <v>132</v>
      </c>
      <c r="D129" s="219" t="s">
        <v>134</v>
      </c>
      <c r="E129" s="220" t="s">
        <v>323</v>
      </c>
      <c r="F129" s="221" t="s">
        <v>324</v>
      </c>
      <c r="G129" s="222" t="s">
        <v>275</v>
      </c>
      <c r="H129" s="223">
        <v>890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43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148</v>
      </c>
      <c r="AT129" s="230" t="s">
        <v>134</v>
      </c>
      <c r="AU129" s="230" t="s">
        <v>86</v>
      </c>
      <c r="AY129" s="17" t="s">
        <v>133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86</v>
      </c>
      <c r="BK129" s="231">
        <f>ROUND(I129*H129,2)</f>
        <v>0</v>
      </c>
      <c r="BL129" s="17" t="s">
        <v>148</v>
      </c>
      <c r="BM129" s="230" t="s">
        <v>237</v>
      </c>
    </row>
    <row r="130" s="2" customFormat="1" ht="44.25" customHeight="1">
      <c r="A130" s="38"/>
      <c r="B130" s="39"/>
      <c r="C130" s="219" t="s">
        <v>155</v>
      </c>
      <c r="D130" s="219" t="s">
        <v>134</v>
      </c>
      <c r="E130" s="220" t="s">
        <v>325</v>
      </c>
      <c r="F130" s="221" t="s">
        <v>326</v>
      </c>
      <c r="G130" s="222" t="s">
        <v>318</v>
      </c>
      <c r="H130" s="223">
        <v>2</v>
      </c>
      <c r="I130" s="224"/>
      <c r="J130" s="225">
        <f>ROUND(I130*H130,2)</f>
        <v>0</v>
      </c>
      <c r="K130" s="221" t="s">
        <v>1</v>
      </c>
      <c r="L130" s="44"/>
      <c r="M130" s="226" t="s">
        <v>1</v>
      </c>
      <c r="N130" s="227" t="s">
        <v>43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148</v>
      </c>
      <c r="AT130" s="230" t="s">
        <v>134</v>
      </c>
      <c r="AU130" s="230" t="s">
        <v>86</v>
      </c>
      <c r="AY130" s="17" t="s">
        <v>133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86</v>
      </c>
      <c r="BK130" s="231">
        <f>ROUND(I130*H130,2)</f>
        <v>0</v>
      </c>
      <c r="BL130" s="17" t="s">
        <v>148</v>
      </c>
      <c r="BM130" s="230" t="s">
        <v>247</v>
      </c>
    </row>
    <row r="131" s="2" customFormat="1" ht="16.5" customHeight="1">
      <c r="A131" s="38"/>
      <c r="B131" s="39"/>
      <c r="C131" s="219" t="s">
        <v>159</v>
      </c>
      <c r="D131" s="219" t="s">
        <v>134</v>
      </c>
      <c r="E131" s="220" t="s">
        <v>327</v>
      </c>
      <c r="F131" s="221" t="s">
        <v>328</v>
      </c>
      <c r="G131" s="222" t="s">
        <v>318</v>
      </c>
      <c r="H131" s="223">
        <v>8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148</v>
      </c>
      <c r="AT131" s="230" t="s">
        <v>134</v>
      </c>
      <c r="AU131" s="230" t="s">
        <v>86</v>
      </c>
      <c r="AY131" s="17" t="s">
        <v>133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148</v>
      </c>
      <c r="BM131" s="230" t="s">
        <v>254</v>
      </c>
    </row>
    <row r="132" s="11" customFormat="1" ht="25.92" customHeight="1">
      <c r="A132" s="11"/>
      <c r="B132" s="205"/>
      <c r="C132" s="206"/>
      <c r="D132" s="207" t="s">
        <v>77</v>
      </c>
      <c r="E132" s="208" t="s">
        <v>329</v>
      </c>
      <c r="F132" s="208" t="s">
        <v>330</v>
      </c>
      <c r="G132" s="206"/>
      <c r="H132" s="206"/>
      <c r="I132" s="209"/>
      <c r="J132" s="210">
        <f>BK132</f>
        <v>0</v>
      </c>
      <c r="K132" s="206"/>
      <c r="L132" s="211"/>
      <c r="M132" s="212"/>
      <c r="N132" s="213"/>
      <c r="O132" s="213"/>
      <c r="P132" s="214">
        <f>SUM(P133:P147)</f>
        <v>0</v>
      </c>
      <c r="Q132" s="213"/>
      <c r="R132" s="214">
        <f>SUM(R133:R147)</f>
        <v>0</v>
      </c>
      <c r="S132" s="213"/>
      <c r="T132" s="215">
        <f>SUM(T133:T147)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6" t="s">
        <v>144</v>
      </c>
      <c r="AT132" s="217" t="s">
        <v>77</v>
      </c>
      <c r="AU132" s="217" t="s">
        <v>78</v>
      </c>
      <c r="AY132" s="216" t="s">
        <v>133</v>
      </c>
      <c r="BK132" s="218">
        <f>SUM(BK133:BK147)</f>
        <v>0</v>
      </c>
    </row>
    <row r="133" s="2" customFormat="1" ht="16.5" customHeight="1">
      <c r="A133" s="38"/>
      <c r="B133" s="39"/>
      <c r="C133" s="219" t="s">
        <v>164</v>
      </c>
      <c r="D133" s="219" t="s">
        <v>134</v>
      </c>
      <c r="E133" s="220" t="s">
        <v>331</v>
      </c>
      <c r="F133" s="221" t="s">
        <v>332</v>
      </c>
      <c r="G133" s="222" t="s">
        <v>333</v>
      </c>
      <c r="H133" s="223">
        <v>0.28999999999999998</v>
      </c>
      <c r="I133" s="224"/>
      <c r="J133" s="225">
        <f>ROUND(I133*H133,2)</f>
        <v>0</v>
      </c>
      <c r="K133" s="221" t="s">
        <v>1</v>
      </c>
      <c r="L133" s="44"/>
      <c r="M133" s="226" t="s">
        <v>1</v>
      </c>
      <c r="N133" s="227" t="s">
        <v>43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313</v>
      </c>
      <c r="AT133" s="230" t="s">
        <v>134</v>
      </c>
      <c r="AU133" s="230" t="s">
        <v>86</v>
      </c>
      <c r="AY133" s="17" t="s">
        <v>133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313</v>
      </c>
      <c r="BM133" s="230" t="s">
        <v>262</v>
      </c>
    </row>
    <row r="134" s="2" customFormat="1" ht="16.5" customHeight="1">
      <c r="A134" s="38"/>
      <c r="B134" s="39"/>
      <c r="C134" s="219" t="s">
        <v>218</v>
      </c>
      <c r="D134" s="219" t="s">
        <v>134</v>
      </c>
      <c r="E134" s="220" t="s">
        <v>334</v>
      </c>
      <c r="F134" s="221" t="s">
        <v>335</v>
      </c>
      <c r="G134" s="222" t="s">
        <v>181</v>
      </c>
      <c r="H134" s="223">
        <v>20</v>
      </c>
      <c r="I134" s="224"/>
      <c r="J134" s="225">
        <f>ROUND(I134*H134,2)</f>
        <v>0</v>
      </c>
      <c r="K134" s="221" t="s">
        <v>1</v>
      </c>
      <c r="L134" s="44"/>
      <c r="M134" s="226" t="s">
        <v>1</v>
      </c>
      <c r="N134" s="227" t="s">
        <v>43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313</v>
      </c>
      <c r="AT134" s="230" t="s">
        <v>134</v>
      </c>
      <c r="AU134" s="230" t="s">
        <v>86</v>
      </c>
      <c r="AY134" s="17" t="s">
        <v>133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86</v>
      </c>
      <c r="BK134" s="231">
        <f>ROUND(I134*H134,2)</f>
        <v>0</v>
      </c>
      <c r="BL134" s="17" t="s">
        <v>313</v>
      </c>
      <c r="BM134" s="230" t="s">
        <v>272</v>
      </c>
    </row>
    <row r="135" s="2" customFormat="1" ht="16.5" customHeight="1">
      <c r="A135" s="38"/>
      <c r="B135" s="39"/>
      <c r="C135" s="219" t="s">
        <v>224</v>
      </c>
      <c r="D135" s="219" t="s">
        <v>134</v>
      </c>
      <c r="E135" s="220" t="s">
        <v>336</v>
      </c>
      <c r="F135" s="221" t="s">
        <v>337</v>
      </c>
      <c r="G135" s="222" t="s">
        <v>181</v>
      </c>
      <c r="H135" s="223">
        <v>20</v>
      </c>
      <c r="I135" s="224"/>
      <c r="J135" s="225">
        <f>ROUND(I135*H135,2)</f>
        <v>0</v>
      </c>
      <c r="K135" s="221" t="s">
        <v>1</v>
      </c>
      <c r="L135" s="44"/>
      <c r="M135" s="226" t="s">
        <v>1</v>
      </c>
      <c r="N135" s="227" t="s">
        <v>43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313</v>
      </c>
      <c r="AT135" s="230" t="s">
        <v>134</v>
      </c>
      <c r="AU135" s="230" t="s">
        <v>86</v>
      </c>
      <c r="AY135" s="17" t="s">
        <v>133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86</v>
      </c>
      <c r="BK135" s="231">
        <f>ROUND(I135*H135,2)</f>
        <v>0</v>
      </c>
      <c r="BL135" s="17" t="s">
        <v>313</v>
      </c>
      <c r="BM135" s="230" t="s">
        <v>281</v>
      </c>
    </row>
    <row r="136" s="2" customFormat="1" ht="16.5" customHeight="1">
      <c r="A136" s="38"/>
      <c r="B136" s="39"/>
      <c r="C136" s="219" t="s">
        <v>231</v>
      </c>
      <c r="D136" s="219" t="s">
        <v>134</v>
      </c>
      <c r="E136" s="220" t="s">
        <v>338</v>
      </c>
      <c r="F136" s="221" t="s">
        <v>339</v>
      </c>
      <c r="G136" s="222" t="s">
        <v>275</v>
      </c>
      <c r="H136" s="223">
        <v>180</v>
      </c>
      <c r="I136" s="224"/>
      <c r="J136" s="225">
        <f>ROUND(I136*H136,2)</f>
        <v>0</v>
      </c>
      <c r="K136" s="221" t="s">
        <v>1</v>
      </c>
      <c r="L136" s="44"/>
      <c r="M136" s="226" t="s">
        <v>1</v>
      </c>
      <c r="N136" s="227" t="s">
        <v>43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313</v>
      </c>
      <c r="AT136" s="230" t="s">
        <v>134</v>
      </c>
      <c r="AU136" s="230" t="s">
        <v>86</v>
      </c>
      <c r="AY136" s="17" t="s">
        <v>133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313</v>
      </c>
      <c r="BM136" s="230" t="s">
        <v>290</v>
      </c>
    </row>
    <row r="137" s="2" customFormat="1" ht="33" customHeight="1">
      <c r="A137" s="38"/>
      <c r="B137" s="39"/>
      <c r="C137" s="219" t="s">
        <v>237</v>
      </c>
      <c r="D137" s="219" t="s">
        <v>134</v>
      </c>
      <c r="E137" s="220" t="s">
        <v>340</v>
      </c>
      <c r="F137" s="221" t="s">
        <v>341</v>
      </c>
      <c r="G137" s="222" t="s">
        <v>275</v>
      </c>
      <c r="H137" s="223">
        <v>120</v>
      </c>
      <c r="I137" s="224"/>
      <c r="J137" s="225">
        <f>ROUND(I137*H137,2)</f>
        <v>0</v>
      </c>
      <c r="K137" s="221" t="s">
        <v>1</v>
      </c>
      <c r="L137" s="44"/>
      <c r="M137" s="226" t="s">
        <v>1</v>
      </c>
      <c r="N137" s="227" t="s">
        <v>43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313</v>
      </c>
      <c r="AT137" s="230" t="s">
        <v>134</v>
      </c>
      <c r="AU137" s="230" t="s">
        <v>86</v>
      </c>
      <c r="AY137" s="17" t="s">
        <v>133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86</v>
      </c>
      <c r="BK137" s="231">
        <f>ROUND(I137*H137,2)</f>
        <v>0</v>
      </c>
      <c r="BL137" s="17" t="s">
        <v>313</v>
      </c>
      <c r="BM137" s="230" t="s">
        <v>342</v>
      </c>
    </row>
    <row r="138" s="2" customFormat="1" ht="16.5" customHeight="1">
      <c r="A138" s="38"/>
      <c r="B138" s="39"/>
      <c r="C138" s="219" t="s">
        <v>241</v>
      </c>
      <c r="D138" s="219" t="s">
        <v>134</v>
      </c>
      <c r="E138" s="220" t="s">
        <v>343</v>
      </c>
      <c r="F138" s="221" t="s">
        <v>344</v>
      </c>
      <c r="G138" s="222" t="s">
        <v>275</v>
      </c>
      <c r="H138" s="223">
        <v>120</v>
      </c>
      <c r="I138" s="224"/>
      <c r="J138" s="225">
        <f>ROUND(I138*H138,2)</f>
        <v>0</v>
      </c>
      <c r="K138" s="221" t="s">
        <v>1</v>
      </c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313</v>
      </c>
      <c r="AT138" s="230" t="s">
        <v>134</v>
      </c>
      <c r="AU138" s="230" t="s">
        <v>86</v>
      </c>
      <c r="AY138" s="17" t="s">
        <v>133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313</v>
      </c>
      <c r="BM138" s="230" t="s">
        <v>345</v>
      </c>
    </row>
    <row r="139" s="2" customFormat="1" ht="16.5" customHeight="1">
      <c r="A139" s="38"/>
      <c r="B139" s="39"/>
      <c r="C139" s="219" t="s">
        <v>247</v>
      </c>
      <c r="D139" s="219" t="s">
        <v>134</v>
      </c>
      <c r="E139" s="220" t="s">
        <v>346</v>
      </c>
      <c r="F139" s="221" t="s">
        <v>347</v>
      </c>
      <c r="G139" s="222" t="s">
        <v>275</v>
      </c>
      <c r="H139" s="223">
        <v>120</v>
      </c>
      <c r="I139" s="224"/>
      <c r="J139" s="225">
        <f>ROUND(I139*H139,2)</f>
        <v>0</v>
      </c>
      <c r="K139" s="221" t="s">
        <v>1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313</v>
      </c>
      <c r="AT139" s="230" t="s">
        <v>134</v>
      </c>
      <c r="AU139" s="230" t="s">
        <v>86</v>
      </c>
      <c r="AY139" s="17" t="s">
        <v>133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313</v>
      </c>
      <c r="BM139" s="230" t="s">
        <v>348</v>
      </c>
    </row>
    <row r="140" s="2" customFormat="1">
      <c r="A140" s="38"/>
      <c r="B140" s="39"/>
      <c r="C140" s="219" t="s">
        <v>8</v>
      </c>
      <c r="D140" s="219" t="s">
        <v>134</v>
      </c>
      <c r="E140" s="220" t="s">
        <v>349</v>
      </c>
      <c r="F140" s="221" t="s">
        <v>350</v>
      </c>
      <c r="G140" s="222" t="s">
        <v>275</v>
      </c>
      <c r="H140" s="223">
        <v>15</v>
      </c>
      <c r="I140" s="224"/>
      <c r="J140" s="225">
        <f>ROUND(I140*H140,2)</f>
        <v>0</v>
      </c>
      <c r="K140" s="221" t="s">
        <v>1</v>
      </c>
      <c r="L140" s="44"/>
      <c r="M140" s="226" t="s">
        <v>1</v>
      </c>
      <c r="N140" s="227" t="s">
        <v>43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313</v>
      </c>
      <c r="AT140" s="230" t="s">
        <v>134</v>
      </c>
      <c r="AU140" s="230" t="s">
        <v>86</v>
      </c>
      <c r="AY140" s="17" t="s">
        <v>133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86</v>
      </c>
      <c r="BK140" s="231">
        <f>ROUND(I140*H140,2)</f>
        <v>0</v>
      </c>
      <c r="BL140" s="17" t="s">
        <v>313</v>
      </c>
      <c r="BM140" s="230" t="s">
        <v>351</v>
      </c>
    </row>
    <row r="141" s="15" customFormat="1">
      <c r="A141" s="15"/>
      <c r="B141" s="277"/>
      <c r="C141" s="278"/>
      <c r="D141" s="246" t="s">
        <v>184</v>
      </c>
      <c r="E141" s="279" t="s">
        <v>1</v>
      </c>
      <c r="F141" s="280" t="s">
        <v>352</v>
      </c>
      <c r="G141" s="278"/>
      <c r="H141" s="279" t="s">
        <v>1</v>
      </c>
      <c r="I141" s="281"/>
      <c r="J141" s="278"/>
      <c r="K141" s="278"/>
      <c r="L141" s="282"/>
      <c r="M141" s="283"/>
      <c r="N141" s="284"/>
      <c r="O141" s="284"/>
      <c r="P141" s="284"/>
      <c r="Q141" s="284"/>
      <c r="R141" s="284"/>
      <c r="S141" s="284"/>
      <c r="T141" s="28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6" t="s">
        <v>184</v>
      </c>
      <c r="AU141" s="286" t="s">
        <v>86</v>
      </c>
      <c r="AV141" s="15" t="s">
        <v>86</v>
      </c>
      <c r="AW141" s="15" t="s">
        <v>34</v>
      </c>
      <c r="AX141" s="15" t="s">
        <v>78</v>
      </c>
      <c r="AY141" s="286" t="s">
        <v>133</v>
      </c>
    </row>
    <row r="142" s="13" customFormat="1">
      <c r="A142" s="13"/>
      <c r="B142" s="244"/>
      <c r="C142" s="245"/>
      <c r="D142" s="246" t="s">
        <v>184</v>
      </c>
      <c r="E142" s="247" t="s">
        <v>1</v>
      </c>
      <c r="F142" s="248" t="s">
        <v>8</v>
      </c>
      <c r="G142" s="245"/>
      <c r="H142" s="249">
        <v>15</v>
      </c>
      <c r="I142" s="250"/>
      <c r="J142" s="245"/>
      <c r="K142" s="245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184</v>
      </c>
      <c r="AU142" s="255" t="s">
        <v>86</v>
      </c>
      <c r="AV142" s="13" t="s">
        <v>88</v>
      </c>
      <c r="AW142" s="13" t="s">
        <v>34</v>
      </c>
      <c r="AX142" s="13" t="s">
        <v>86</v>
      </c>
      <c r="AY142" s="255" t="s">
        <v>133</v>
      </c>
    </row>
    <row r="143" s="2" customFormat="1" ht="21.75" customHeight="1">
      <c r="A143" s="38"/>
      <c r="B143" s="39"/>
      <c r="C143" s="219" t="s">
        <v>254</v>
      </c>
      <c r="D143" s="219" t="s">
        <v>134</v>
      </c>
      <c r="E143" s="220" t="s">
        <v>353</v>
      </c>
      <c r="F143" s="221" t="s">
        <v>354</v>
      </c>
      <c r="G143" s="222" t="s">
        <v>275</v>
      </c>
      <c r="H143" s="223">
        <v>375</v>
      </c>
      <c r="I143" s="224"/>
      <c r="J143" s="225">
        <f>ROUND(I143*H143,2)</f>
        <v>0</v>
      </c>
      <c r="K143" s="221" t="s">
        <v>1</v>
      </c>
      <c r="L143" s="44"/>
      <c r="M143" s="226" t="s">
        <v>1</v>
      </c>
      <c r="N143" s="227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313</v>
      </c>
      <c r="AT143" s="230" t="s">
        <v>134</v>
      </c>
      <c r="AU143" s="230" t="s">
        <v>86</v>
      </c>
      <c r="AY143" s="17" t="s">
        <v>133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313</v>
      </c>
      <c r="BM143" s="230" t="s">
        <v>355</v>
      </c>
    </row>
    <row r="144" s="15" customFormat="1">
      <c r="A144" s="15"/>
      <c r="B144" s="277"/>
      <c r="C144" s="278"/>
      <c r="D144" s="246" t="s">
        <v>184</v>
      </c>
      <c r="E144" s="279" t="s">
        <v>1</v>
      </c>
      <c r="F144" s="280" t="s">
        <v>352</v>
      </c>
      <c r="G144" s="278"/>
      <c r="H144" s="279" t="s">
        <v>1</v>
      </c>
      <c r="I144" s="281"/>
      <c r="J144" s="278"/>
      <c r="K144" s="278"/>
      <c r="L144" s="282"/>
      <c r="M144" s="283"/>
      <c r="N144" s="284"/>
      <c r="O144" s="284"/>
      <c r="P144" s="284"/>
      <c r="Q144" s="284"/>
      <c r="R144" s="284"/>
      <c r="S144" s="284"/>
      <c r="T144" s="28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6" t="s">
        <v>184</v>
      </c>
      <c r="AU144" s="286" t="s">
        <v>86</v>
      </c>
      <c r="AV144" s="15" t="s">
        <v>86</v>
      </c>
      <c r="AW144" s="15" t="s">
        <v>34</v>
      </c>
      <c r="AX144" s="15" t="s">
        <v>78</v>
      </c>
      <c r="AY144" s="286" t="s">
        <v>133</v>
      </c>
    </row>
    <row r="145" s="13" customFormat="1">
      <c r="A145" s="13"/>
      <c r="B145" s="244"/>
      <c r="C145" s="245"/>
      <c r="D145" s="246" t="s">
        <v>184</v>
      </c>
      <c r="E145" s="247" t="s">
        <v>1</v>
      </c>
      <c r="F145" s="248" t="s">
        <v>356</v>
      </c>
      <c r="G145" s="245"/>
      <c r="H145" s="249">
        <v>375</v>
      </c>
      <c r="I145" s="250"/>
      <c r="J145" s="245"/>
      <c r="K145" s="245"/>
      <c r="L145" s="251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5" t="s">
        <v>184</v>
      </c>
      <c r="AU145" s="255" t="s">
        <v>86</v>
      </c>
      <c r="AV145" s="13" t="s">
        <v>88</v>
      </c>
      <c r="AW145" s="13" t="s">
        <v>34</v>
      </c>
      <c r="AX145" s="13" t="s">
        <v>86</v>
      </c>
      <c r="AY145" s="255" t="s">
        <v>133</v>
      </c>
    </row>
    <row r="146" s="2" customFormat="1">
      <c r="A146" s="38"/>
      <c r="B146" s="39"/>
      <c r="C146" s="219" t="s">
        <v>258</v>
      </c>
      <c r="D146" s="219" t="s">
        <v>134</v>
      </c>
      <c r="E146" s="220" t="s">
        <v>357</v>
      </c>
      <c r="F146" s="221" t="s">
        <v>358</v>
      </c>
      <c r="G146" s="222" t="s">
        <v>203</v>
      </c>
      <c r="H146" s="223">
        <v>40.68</v>
      </c>
      <c r="I146" s="224"/>
      <c r="J146" s="225">
        <f>ROUND(I146*H146,2)</f>
        <v>0</v>
      </c>
      <c r="K146" s="221" t="s">
        <v>1</v>
      </c>
      <c r="L146" s="44"/>
      <c r="M146" s="226" t="s">
        <v>1</v>
      </c>
      <c r="N146" s="227" t="s">
        <v>43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313</v>
      </c>
      <c r="AT146" s="230" t="s">
        <v>134</v>
      </c>
      <c r="AU146" s="230" t="s">
        <v>86</v>
      </c>
      <c r="AY146" s="17" t="s">
        <v>133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313</v>
      </c>
      <c r="BM146" s="230" t="s">
        <v>359</v>
      </c>
    </row>
    <row r="147" s="2" customFormat="1" ht="21.75" customHeight="1">
      <c r="A147" s="38"/>
      <c r="B147" s="39"/>
      <c r="C147" s="219" t="s">
        <v>262</v>
      </c>
      <c r="D147" s="219" t="s">
        <v>134</v>
      </c>
      <c r="E147" s="220" t="s">
        <v>360</v>
      </c>
      <c r="F147" s="221" t="s">
        <v>361</v>
      </c>
      <c r="G147" s="222" t="s">
        <v>203</v>
      </c>
      <c r="H147" s="223">
        <v>306.12</v>
      </c>
      <c r="I147" s="224"/>
      <c r="J147" s="225">
        <f>ROUND(I147*H147,2)</f>
        <v>0</v>
      </c>
      <c r="K147" s="221" t="s">
        <v>1</v>
      </c>
      <c r="L147" s="44"/>
      <c r="M147" s="226" t="s">
        <v>1</v>
      </c>
      <c r="N147" s="227" t="s">
        <v>43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313</v>
      </c>
      <c r="AT147" s="230" t="s">
        <v>134</v>
      </c>
      <c r="AU147" s="230" t="s">
        <v>86</v>
      </c>
      <c r="AY147" s="17" t="s">
        <v>133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86</v>
      </c>
      <c r="BK147" s="231">
        <f>ROUND(I147*H147,2)</f>
        <v>0</v>
      </c>
      <c r="BL147" s="17" t="s">
        <v>313</v>
      </c>
      <c r="BM147" s="230" t="s">
        <v>362</v>
      </c>
    </row>
    <row r="148" s="11" customFormat="1" ht="25.92" customHeight="1">
      <c r="A148" s="11"/>
      <c r="B148" s="205"/>
      <c r="C148" s="206"/>
      <c r="D148" s="207" t="s">
        <v>77</v>
      </c>
      <c r="E148" s="208" t="s">
        <v>363</v>
      </c>
      <c r="F148" s="208" t="s">
        <v>364</v>
      </c>
      <c r="G148" s="206"/>
      <c r="H148" s="206"/>
      <c r="I148" s="209"/>
      <c r="J148" s="210">
        <f>BK148</f>
        <v>0</v>
      </c>
      <c r="K148" s="206"/>
      <c r="L148" s="211"/>
      <c r="M148" s="212"/>
      <c r="N148" s="213"/>
      <c r="O148" s="213"/>
      <c r="P148" s="214">
        <f>SUM(P149:P152)</f>
        <v>0</v>
      </c>
      <c r="Q148" s="213"/>
      <c r="R148" s="214">
        <f>SUM(R149:R152)</f>
        <v>0</v>
      </c>
      <c r="S148" s="213"/>
      <c r="T148" s="215">
        <f>SUM(T149:T152)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16" t="s">
        <v>86</v>
      </c>
      <c r="AT148" s="217" t="s">
        <v>77</v>
      </c>
      <c r="AU148" s="217" t="s">
        <v>78</v>
      </c>
      <c r="AY148" s="216" t="s">
        <v>133</v>
      </c>
      <c r="BK148" s="218">
        <f>SUM(BK149:BK152)</f>
        <v>0</v>
      </c>
    </row>
    <row r="149" s="2" customFormat="1" ht="16.5" customHeight="1">
      <c r="A149" s="38"/>
      <c r="B149" s="39"/>
      <c r="C149" s="219" t="s">
        <v>267</v>
      </c>
      <c r="D149" s="219" t="s">
        <v>134</v>
      </c>
      <c r="E149" s="220" t="s">
        <v>365</v>
      </c>
      <c r="F149" s="221" t="s">
        <v>366</v>
      </c>
      <c r="G149" s="222" t="s">
        <v>318</v>
      </c>
      <c r="H149" s="223">
        <v>1</v>
      </c>
      <c r="I149" s="224"/>
      <c r="J149" s="225">
        <f>ROUND(I149*H149,2)</f>
        <v>0</v>
      </c>
      <c r="K149" s="221" t="s">
        <v>1</v>
      </c>
      <c r="L149" s="44"/>
      <c r="M149" s="226" t="s">
        <v>1</v>
      </c>
      <c r="N149" s="227" t="s">
        <v>43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148</v>
      </c>
      <c r="AT149" s="230" t="s">
        <v>134</v>
      </c>
      <c r="AU149" s="230" t="s">
        <v>86</v>
      </c>
      <c r="AY149" s="17" t="s">
        <v>133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86</v>
      </c>
      <c r="BK149" s="231">
        <f>ROUND(I149*H149,2)</f>
        <v>0</v>
      </c>
      <c r="BL149" s="17" t="s">
        <v>148</v>
      </c>
      <c r="BM149" s="230" t="s">
        <v>367</v>
      </c>
    </row>
    <row r="150" s="2" customFormat="1" ht="16.5" customHeight="1">
      <c r="A150" s="38"/>
      <c r="B150" s="39"/>
      <c r="C150" s="219" t="s">
        <v>272</v>
      </c>
      <c r="D150" s="219" t="s">
        <v>134</v>
      </c>
      <c r="E150" s="220" t="s">
        <v>368</v>
      </c>
      <c r="F150" s="221" t="s">
        <v>369</v>
      </c>
      <c r="G150" s="222" t="s">
        <v>318</v>
      </c>
      <c r="H150" s="223">
        <v>1</v>
      </c>
      <c r="I150" s="224"/>
      <c r="J150" s="225">
        <f>ROUND(I150*H150,2)</f>
        <v>0</v>
      </c>
      <c r="K150" s="221" t="s">
        <v>1</v>
      </c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148</v>
      </c>
      <c r="AT150" s="230" t="s">
        <v>134</v>
      </c>
      <c r="AU150" s="230" t="s">
        <v>86</v>
      </c>
      <c r="AY150" s="17" t="s">
        <v>133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148</v>
      </c>
      <c r="BM150" s="230" t="s">
        <v>370</v>
      </c>
    </row>
    <row r="151" s="2" customFormat="1" ht="16.5" customHeight="1">
      <c r="A151" s="38"/>
      <c r="B151" s="39"/>
      <c r="C151" s="219" t="s">
        <v>7</v>
      </c>
      <c r="D151" s="219" t="s">
        <v>134</v>
      </c>
      <c r="E151" s="220" t="s">
        <v>371</v>
      </c>
      <c r="F151" s="221" t="s">
        <v>372</v>
      </c>
      <c r="G151" s="222" t="s">
        <v>318</v>
      </c>
      <c r="H151" s="223">
        <v>1</v>
      </c>
      <c r="I151" s="224"/>
      <c r="J151" s="225">
        <f>ROUND(I151*H151,2)</f>
        <v>0</v>
      </c>
      <c r="K151" s="221" t="s">
        <v>1</v>
      </c>
      <c r="L151" s="44"/>
      <c r="M151" s="226" t="s">
        <v>1</v>
      </c>
      <c r="N151" s="227" t="s">
        <v>43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148</v>
      </c>
      <c r="AT151" s="230" t="s">
        <v>134</v>
      </c>
      <c r="AU151" s="230" t="s">
        <v>86</v>
      </c>
      <c r="AY151" s="17" t="s">
        <v>133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148</v>
      </c>
      <c r="BM151" s="230" t="s">
        <v>373</v>
      </c>
    </row>
    <row r="152" s="2" customFormat="1">
      <c r="A152" s="38"/>
      <c r="B152" s="39"/>
      <c r="C152" s="219" t="s">
        <v>281</v>
      </c>
      <c r="D152" s="219" t="s">
        <v>134</v>
      </c>
      <c r="E152" s="220" t="s">
        <v>374</v>
      </c>
      <c r="F152" s="221" t="s">
        <v>375</v>
      </c>
      <c r="G152" s="222" t="s">
        <v>376</v>
      </c>
      <c r="H152" s="287"/>
      <c r="I152" s="224"/>
      <c r="J152" s="225">
        <f>ROUND(I152*H152,2)</f>
        <v>0</v>
      </c>
      <c r="K152" s="221" t="s">
        <v>1</v>
      </c>
      <c r="L152" s="44"/>
      <c r="M152" s="226" t="s">
        <v>1</v>
      </c>
      <c r="N152" s="227" t="s">
        <v>43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148</v>
      </c>
      <c r="AT152" s="230" t="s">
        <v>134</v>
      </c>
      <c r="AU152" s="230" t="s">
        <v>86</v>
      </c>
      <c r="AY152" s="17" t="s">
        <v>133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86</v>
      </c>
      <c r="BK152" s="231">
        <f>ROUND(I152*H152,2)</f>
        <v>0</v>
      </c>
      <c r="BL152" s="17" t="s">
        <v>148</v>
      </c>
      <c r="BM152" s="230" t="s">
        <v>377</v>
      </c>
    </row>
    <row r="153" s="11" customFormat="1" ht="25.92" customHeight="1">
      <c r="A153" s="11"/>
      <c r="B153" s="205"/>
      <c r="C153" s="206"/>
      <c r="D153" s="207" t="s">
        <v>77</v>
      </c>
      <c r="E153" s="208" t="s">
        <v>378</v>
      </c>
      <c r="F153" s="208" t="s">
        <v>379</v>
      </c>
      <c r="G153" s="206"/>
      <c r="H153" s="206"/>
      <c r="I153" s="209"/>
      <c r="J153" s="210">
        <f>BK153</f>
        <v>0</v>
      </c>
      <c r="K153" s="206"/>
      <c r="L153" s="211"/>
      <c r="M153" s="212"/>
      <c r="N153" s="213"/>
      <c r="O153" s="213"/>
      <c r="P153" s="214">
        <f>P154+P155+P156</f>
        <v>0</v>
      </c>
      <c r="Q153" s="213"/>
      <c r="R153" s="214">
        <f>R154+R155+R156</f>
        <v>0</v>
      </c>
      <c r="S153" s="213"/>
      <c r="T153" s="215">
        <f>T154+T155+T156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6" t="s">
        <v>86</v>
      </c>
      <c r="AT153" s="217" t="s">
        <v>77</v>
      </c>
      <c r="AU153" s="217" t="s">
        <v>78</v>
      </c>
      <c r="AY153" s="216" t="s">
        <v>133</v>
      </c>
      <c r="BK153" s="218">
        <f>BK154+BK155+BK156</f>
        <v>0</v>
      </c>
    </row>
    <row r="154" s="2" customFormat="1" ht="16.5" customHeight="1">
      <c r="A154" s="38"/>
      <c r="B154" s="39"/>
      <c r="C154" s="219" t="s">
        <v>286</v>
      </c>
      <c r="D154" s="219" t="s">
        <v>134</v>
      </c>
      <c r="E154" s="220" t="s">
        <v>380</v>
      </c>
      <c r="F154" s="221" t="s">
        <v>381</v>
      </c>
      <c r="G154" s="222" t="s">
        <v>203</v>
      </c>
      <c r="H154" s="223">
        <v>213.02000000000001</v>
      </c>
      <c r="I154" s="224"/>
      <c r="J154" s="225">
        <f>ROUND(I154*H154,2)</f>
        <v>0</v>
      </c>
      <c r="K154" s="221" t="s">
        <v>1</v>
      </c>
      <c r="L154" s="44"/>
      <c r="M154" s="226" t="s">
        <v>1</v>
      </c>
      <c r="N154" s="227" t="s">
        <v>43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148</v>
      </c>
      <c r="AT154" s="230" t="s">
        <v>134</v>
      </c>
      <c r="AU154" s="230" t="s">
        <v>86</v>
      </c>
      <c r="AY154" s="17" t="s">
        <v>133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86</v>
      </c>
      <c r="BK154" s="231">
        <f>ROUND(I154*H154,2)</f>
        <v>0</v>
      </c>
      <c r="BL154" s="17" t="s">
        <v>148</v>
      </c>
      <c r="BM154" s="230" t="s">
        <v>382</v>
      </c>
    </row>
    <row r="155" s="2" customFormat="1" ht="16.5" customHeight="1">
      <c r="A155" s="38"/>
      <c r="B155" s="39"/>
      <c r="C155" s="219" t="s">
        <v>290</v>
      </c>
      <c r="D155" s="219" t="s">
        <v>134</v>
      </c>
      <c r="E155" s="220" t="s">
        <v>383</v>
      </c>
      <c r="F155" s="221" t="s">
        <v>384</v>
      </c>
      <c r="G155" s="222" t="s">
        <v>203</v>
      </c>
      <c r="H155" s="223">
        <v>57.600000000000001</v>
      </c>
      <c r="I155" s="224"/>
      <c r="J155" s="225">
        <f>ROUND(I155*H155,2)</f>
        <v>0</v>
      </c>
      <c r="K155" s="221" t="s">
        <v>1</v>
      </c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148</v>
      </c>
      <c r="AT155" s="230" t="s">
        <v>134</v>
      </c>
      <c r="AU155" s="230" t="s">
        <v>86</v>
      </c>
      <c r="AY155" s="17" t="s">
        <v>133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148</v>
      </c>
      <c r="BM155" s="230" t="s">
        <v>385</v>
      </c>
    </row>
    <row r="156" s="11" customFormat="1" ht="22.8" customHeight="1">
      <c r="A156" s="11"/>
      <c r="B156" s="205"/>
      <c r="C156" s="206"/>
      <c r="D156" s="207" t="s">
        <v>77</v>
      </c>
      <c r="E156" s="242" t="s">
        <v>386</v>
      </c>
      <c r="F156" s="242" t="s">
        <v>131</v>
      </c>
      <c r="G156" s="206"/>
      <c r="H156" s="206"/>
      <c r="I156" s="209"/>
      <c r="J156" s="243">
        <f>BK156</f>
        <v>0</v>
      </c>
      <c r="K156" s="206"/>
      <c r="L156" s="211"/>
      <c r="M156" s="212"/>
      <c r="N156" s="213"/>
      <c r="O156" s="213"/>
      <c r="P156" s="214">
        <f>SUM(P157:P158)</f>
        <v>0</v>
      </c>
      <c r="Q156" s="213"/>
      <c r="R156" s="214">
        <f>SUM(R157:R158)</f>
        <v>0</v>
      </c>
      <c r="S156" s="213"/>
      <c r="T156" s="215">
        <f>SUM(T157:T158)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16" t="s">
        <v>86</v>
      </c>
      <c r="AT156" s="217" t="s">
        <v>77</v>
      </c>
      <c r="AU156" s="217" t="s">
        <v>86</v>
      </c>
      <c r="AY156" s="216" t="s">
        <v>133</v>
      </c>
      <c r="BK156" s="218">
        <f>SUM(BK157:BK158)</f>
        <v>0</v>
      </c>
    </row>
    <row r="157" s="2" customFormat="1" ht="16.5" customHeight="1">
      <c r="A157" s="38"/>
      <c r="B157" s="39"/>
      <c r="C157" s="219" t="s">
        <v>297</v>
      </c>
      <c r="D157" s="219" t="s">
        <v>134</v>
      </c>
      <c r="E157" s="220" t="s">
        <v>387</v>
      </c>
      <c r="F157" s="221" t="s">
        <v>388</v>
      </c>
      <c r="G157" s="222" t="s">
        <v>376</v>
      </c>
      <c r="H157" s="287"/>
      <c r="I157" s="224"/>
      <c r="J157" s="225">
        <f>ROUND(I157*H157,2)</f>
        <v>0</v>
      </c>
      <c r="K157" s="221" t="s">
        <v>1</v>
      </c>
      <c r="L157" s="44"/>
      <c r="M157" s="226" t="s">
        <v>1</v>
      </c>
      <c r="N157" s="227" t="s">
        <v>43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148</v>
      </c>
      <c r="AT157" s="230" t="s">
        <v>134</v>
      </c>
      <c r="AU157" s="230" t="s">
        <v>88</v>
      </c>
      <c r="AY157" s="17" t="s">
        <v>133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86</v>
      </c>
      <c r="BK157" s="231">
        <f>ROUND(I157*H157,2)</f>
        <v>0</v>
      </c>
      <c r="BL157" s="17" t="s">
        <v>148</v>
      </c>
      <c r="BM157" s="230" t="s">
        <v>389</v>
      </c>
    </row>
    <row r="158" s="2" customFormat="1" ht="16.5" customHeight="1">
      <c r="A158" s="38"/>
      <c r="B158" s="39"/>
      <c r="C158" s="219" t="s">
        <v>342</v>
      </c>
      <c r="D158" s="219" t="s">
        <v>134</v>
      </c>
      <c r="E158" s="220" t="s">
        <v>390</v>
      </c>
      <c r="F158" s="221" t="s">
        <v>391</v>
      </c>
      <c r="G158" s="222" t="s">
        <v>376</v>
      </c>
      <c r="H158" s="287"/>
      <c r="I158" s="224"/>
      <c r="J158" s="225">
        <f>ROUND(I158*H158,2)</f>
        <v>0</v>
      </c>
      <c r="K158" s="221" t="s">
        <v>1</v>
      </c>
      <c r="L158" s="44"/>
      <c r="M158" s="232" t="s">
        <v>1</v>
      </c>
      <c r="N158" s="233" t="s">
        <v>43</v>
      </c>
      <c r="O158" s="234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148</v>
      </c>
      <c r="AT158" s="230" t="s">
        <v>134</v>
      </c>
      <c r="AU158" s="230" t="s">
        <v>88</v>
      </c>
      <c r="AY158" s="17" t="s">
        <v>133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86</v>
      </c>
      <c r="BK158" s="231">
        <f>ROUND(I158*H158,2)</f>
        <v>0</v>
      </c>
      <c r="BL158" s="17" t="s">
        <v>148</v>
      </c>
      <c r="BM158" s="230" t="s">
        <v>392</v>
      </c>
    </row>
    <row r="159" s="2" customFormat="1" ht="6.96" customHeight="1">
      <c r="A159" s="38"/>
      <c r="B159" s="66"/>
      <c r="C159" s="67"/>
      <c r="D159" s="67"/>
      <c r="E159" s="67"/>
      <c r="F159" s="67"/>
      <c r="G159" s="67"/>
      <c r="H159" s="67"/>
      <c r="I159" s="67"/>
      <c r="J159" s="67"/>
      <c r="K159" s="67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S/dOqNKDLyVORlo60uXsafgpXs3ovDmEaDndTa3hJil3Tb5afR52uM9YW763pGmplCD5g0Vzmht6o+OZP4rMJw==" hashValue="jbi4HBMK7GKhpMZ9GkJS8LZL5pyG7H/a2CWh9K17ZfC5ojdr32pKpc/dF+VfwvuWOISS6Jjy0YDZPxesxIrCCw==" algorithmName="SHA-512" password="CC35"/>
  <autoFilter ref="C121:K15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Trolejbusová trať Dukla vozovna  - hlavní nádraží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393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302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>Dopravní podnik města Pardubic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>25292161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>PRODIN a.s., K Vápence 2745, 530 02 Pardubice</v>
      </c>
      <c r="F21" s="38"/>
      <c r="G21" s="38"/>
      <c r="H21" s="38"/>
      <c r="I21" s="150" t="s">
        <v>27</v>
      </c>
      <c r="J21" s="141" t="str">
        <f>IF('Rekapitulace stavby'!AN17="","",'Rekapitulace stavby'!AN17)</f>
        <v>CZ 25292161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>Ing. Michal Hornýš</v>
      </c>
      <c r="F24" s="38"/>
      <c r="G24" s="38"/>
      <c r="H24" s="38"/>
      <c r="I24" s="150" t="s">
        <v>27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ROUND((SUM(BE122:BE163)),  2)</f>
        <v>0</v>
      </c>
      <c r="G33" s="38"/>
      <c r="H33" s="38"/>
      <c r="I33" s="164">
        <v>0.20999999999999999</v>
      </c>
      <c r="J33" s="163">
        <f>ROUND(((SUM(BE122:BE163))*I33),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ROUND((SUM(BF122:BF163)),  2)</f>
        <v>0</v>
      </c>
      <c r="G34" s="38"/>
      <c r="H34" s="38"/>
      <c r="I34" s="164">
        <v>0.14999999999999999</v>
      </c>
      <c r="J34" s="163">
        <f>ROUND(((SUM(BF122:BF163))*I34),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ROUND((SUM(BG122:BG163)),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ROUND((SUM(BH122:BH163)),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ROUND((SUM(BI122:BI163)),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Trolejbusová trať Dukla vozovna  - hlavní nádraží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099.2 - Napájecí vedení - vozovna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Dopravní podnik města Pardubic</v>
      </c>
      <c r="G91" s="40"/>
      <c r="H91" s="40"/>
      <c r="I91" s="32" t="s">
        <v>30</v>
      </c>
      <c r="J91" s="36" t="str">
        <f>E21</f>
        <v>PRODIN a.s., K Vápence 2745, 530 02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Michal Hornýš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394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395</v>
      </c>
      <c r="E98" s="191"/>
      <c r="F98" s="191"/>
      <c r="G98" s="191"/>
      <c r="H98" s="191"/>
      <c r="I98" s="191"/>
      <c r="J98" s="192">
        <f>J129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8"/>
      <c r="C99" s="189"/>
      <c r="D99" s="190" t="s">
        <v>305</v>
      </c>
      <c r="E99" s="191"/>
      <c r="F99" s="191"/>
      <c r="G99" s="191"/>
      <c r="H99" s="191"/>
      <c r="I99" s="191"/>
      <c r="J99" s="192">
        <f>J134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396</v>
      </c>
      <c r="E100" s="191"/>
      <c r="F100" s="191"/>
      <c r="G100" s="191"/>
      <c r="H100" s="191"/>
      <c r="I100" s="191"/>
      <c r="J100" s="192">
        <f>J153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397</v>
      </c>
      <c r="E101" s="191"/>
      <c r="F101" s="191"/>
      <c r="G101" s="191"/>
      <c r="H101" s="191"/>
      <c r="I101" s="191"/>
      <c r="J101" s="192">
        <f>J158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37"/>
      <c r="C102" s="133"/>
      <c r="D102" s="238" t="s">
        <v>308</v>
      </c>
      <c r="E102" s="239"/>
      <c r="F102" s="239"/>
      <c r="G102" s="239"/>
      <c r="H102" s="239"/>
      <c r="I102" s="239"/>
      <c r="J102" s="240">
        <f>J161</f>
        <v>0</v>
      </c>
      <c r="K102" s="133"/>
      <c r="L102" s="241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 xml:space="preserve">Trolejbusová trať Dukla vozovna  - hlavní nádraží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 xml:space="preserve">SO 099.2 - Napájecí vedení - vozovna 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16. 10. 2020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>Dopravní podnik města Pardubic</v>
      </c>
      <c r="G118" s="40"/>
      <c r="H118" s="40"/>
      <c r="I118" s="32" t="s">
        <v>30</v>
      </c>
      <c r="J118" s="36" t="str">
        <f>E21</f>
        <v>PRODIN a.s., K Vápence 2745, 530 02 Pardubice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Ing. Michal Hornýš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94"/>
      <c r="B121" s="195"/>
      <c r="C121" s="196" t="s">
        <v>118</v>
      </c>
      <c r="D121" s="197" t="s">
        <v>63</v>
      </c>
      <c r="E121" s="197" t="s">
        <v>59</v>
      </c>
      <c r="F121" s="197" t="s">
        <v>60</v>
      </c>
      <c r="G121" s="197" t="s">
        <v>119</v>
      </c>
      <c r="H121" s="197" t="s">
        <v>120</v>
      </c>
      <c r="I121" s="197" t="s">
        <v>121</v>
      </c>
      <c r="J121" s="197" t="s">
        <v>113</v>
      </c>
      <c r="K121" s="198" t="s">
        <v>122</v>
      </c>
      <c r="L121" s="199"/>
      <c r="M121" s="100" t="s">
        <v>1</v>
      </c>
      <c r="N121" s="101" t="s">
        <v>42</v>
      </c>
      <c r="O121" s="101" t="s">
        <v>123</v>
      </c>
      <c r="P121" s="101" t="s">
        <v>124</v>
      </c>
      <c r="Q121" s="101" t="s">
        <v>125</v>
      </c>
      <c r="R121" s="101" t="s">
        <v>126</v>
      </c>
      <c r="S121" s="101" t="s">
        <v>127</v>
      </c>
      <c r="T121" s="102" t="s">
        <v>128</v>
      </c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/>
      <c r="AE121" s="194"/>
    </row>
    <row r="122" s="2" customFormat="1" ht="22.8" customHeight="1">
      <c r="A122" s="38"/>
      <c r="B122" s="39"/>
      <c r="C122" s="107" t="s">
        <v>129</v>
      </c>
      <c r="D122" s="40"/>
      <c r="E122" s="40"/>
      <c r="F122" s="40"/>
      <c r="G122" s="40"/>
      <c r="H122" s="40"/>
      <c r="I122" s="40"/>
      <c r="J122" s="200">
        <f>BK122</f>
        <v>0</v>
      </c>
      <c r="K122" s="40"/>
      <c r="L122" s="44"/>
      <c r="M122" s="103"/>
      <c r="N122" s="201"/>
      <c r="O122" s="104"/>
      <c r="P122" s="202">
        <f>P123+P129+P134+P153+P158</f>
        <v>0</v>
      </c>
      <c r="Q122" s="104"/>
      <c r="R122" s="202">
        <f>R123+R129+R134+R153+R158</f>
        <v>0</v>
      </c>
      <c r="S122" s="104"/>
      <c r="T122" s="203">
        <f>T123+T129+T134+T153+T158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115</v>
      </c>
      <c r="BK122" s="204">
        <f>BK123+BK129+BK134+BK153+BK158</f>
        <v>0</v>
      </c>
    </row>
    <row r="123" s="11" customFormat="1" ht="25.92" customHeight="1">
      <c r="A123" s="11"/>
      <c r="B123" s="205"/>
      <c r="C123" s="206"/>
      <c r="D123" s="207" t="s">
        <v>77</v>
      </c>
      <c r="E123" s="208" t="s">
        <v>309</v>
      </c>
      <c r="F123" s="208" t="s">
        <v>398</v>
      </c>
      <c r="G123" s="206"/>
      <c r="H123" s="206"/>
      <c r="I123" s="209"/>
      <c r="J123" s="210">
        <f>BK123</f>
        <v>0</v>
      </c>
      <c r="K123" s="206"/>
      <c r="L123" s="211"/>
      <c r="M123" s="212"/>
      <c r="N123" s="213"/>
      <c r="O123" s="213"/>
      <c r="P123" s="214">
        <f>SUM(P124:P128)</f>
        <v>0</v>
      </c>
      <c r="Q123" s="213"/>
      <c r="R123" s="214">
        <f>SUM(R124:R128)</f>
        <v>0</v>
      </c>
      <c r="S123" s="213"/>
      <c r="T123" s="215">
        <f>SUM(T124:T128)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6" t="s">
        <v>144</v>
      </c>
      <c r="AT123" s="217" t="s">
        <v>77</v>
      </c>
      <c r="AU123" s="217" t="s">
        <v>78</v>
      </c>
      <c r="AY123" s="216" t="s">
        <v>133</v>
      </c>
      <c r="BK123" s="218">
        <f>SUM(BK124:BK128)</f>
        <v>0</v>
      </c>
    </row>
    <row r="124" s="2" customFormat="1">
      <c r="A124" s="38"/>
      <c r="B124" s="39"/>
      <c r="C124" s="219" t="s">
        <v>86</v>
      </c>
      <c r="D124" s="219" t="s">
        <v>134</v>
      </c>
      <c r="E124" s="220" t="s">
        <v>311</v>
      </c>
      <c r="F124" s="221" t="s">
        <v>312</v>
      </c>
      <c r="G124" s="222" t="s">
        <v>275</v>
      </c>
      <c r="H124" s="223">
        <v>1520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43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313</v>
      </c>
      <c r="AT124" s="230" t="s">
        <v>134</v>
      </c>
      <c r="AU124" s="230" t="s">
        <v>86</v>
      </c>
      <c r="AY124" s="17" t="s">
        <v>133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86</v>
      </c>
      <c r="BK124" s="231">
        <f>ROUND(I124*H124,2)</f>
        <v>0</v>
      </c>
      <c r="BL124" s="17" t="s">
        <v>313</v>
      </c>
      <c r="BM124" s="230" t="s">
        <v>88</v>
      </c>
    </row>
    <row r="125" s="2" customFormat="1">
      <c r="A125" s="38"/>
      <c r="B125" s="39"/>
      <c r="C125" s="219" t="s">
        <v>88</v>
      </c>
      <c r="D125" s="219" t="s">
        <v>134</v>
      </c>
      <c r="E125" s="220" t="s">
        <v>314</v>
      </c>
      <c r="F125" s="221" t="s">
        <v>315</v>
      </c>
      <c r="G125" s="222" t="s">
        <v>275</v>
      </c>
      <c r="H125" s="223">
        <v>50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313</v>
      </c>
      <c r="AT125" s="230" t="s">
        <v>134</v>
      </c>
      <c r="AU125" s="230" t="s">
        <v>86</v>
      </c>
      <c r="AY125" s="17" t="s">
        <v>133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313</v>
      </c>
      <c r="BM125" s="230" t="s">
        <v>148</v>
      </c>
    </row>
    <row r="126" s="2" customFormat="1" ht="16.5" customHeight="1">
      <c r="A126" s="38"/>
      <c r="B126" s="39"/>
      <c r="C126" s="219" t="s">
        <v>144</v>
      </c>
      <c r="D126" s="219" t="s">
        <v>134</v>
      </c>
      <c r="E126" s="220" t="s">
        <v>399</v>
      </c>
      <c r="F126" s="221" t="s">
        <v>400</v>
      </c>
      <c r="G126" s="222" t="s">
        <v>318</v>
      </c>
      <c r="H126" s="223">
        <v>4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43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313</v>
      </c>
      <c r="AT126" s="230" t="s">
        <v>134</v>
      </c>
      <c r="AU126" s="230" t="s">
        <v>86</v>
      </c>
      <c r="AY126" s="17" t="s">
        <v>133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86</v>
      </c>
      <c r="BK126" s="231">
        <f>ROUND(I126*H126,2)</f>
        <v>0</v>
      </c>
      <c r="BL126" s="17" t="s">
        <v>313</v>
      </c>
      <c r="BM126" s="230" t="s">
        <v>155</v>
      </c>
    </row>
    <row r="127" s="2" customFormat="1">
      <c r="A127" s="38"/>
      <c r="B127" s="39"/>
      <c r="C127" s="219" t="s">
        <v>148</v>
      </c>
      <c r="D127" s="219" t="s">
        <v>134</v>
      </c>
      <c r="E127" s="220" t="s">
        <v>316</v>
      </c>
      <c r="F127" s="221" t="s">
        <v>401</v>
      </c>
      <c r="G127" s="222" t="s">
        <v>318</v>
      </c>
      <c r="H127" s="223">
        <v>1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313</v>
      </c>
      <c r="AT127" s="230" t="s">
        <v>134</v>
      </c>
      <c r="AU127" s="230" t="s">
        <v>86</v>
      </c>
      <c r="AY127" s="17" t="s">
        <v>133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313</v>
      </c>
      <c r="BM127" s="230" t="s">
        <v>164</v>
      </c>
    </row>
    <row r="128" s="2" customFormat="1" ht="16.5" customHeight="1">
      <c r="A128" s="38"/>
      <c r="B128" s="39"/>
      <c r="C128" s="219" t="s">
        <v>132</v>
      </c>
      <c r="D128" s="219" t="s">
        <v>134</v>
      </c>
      <c r="E128" s="220" t="s">
        <v>319</v>
      </c>
      <c r="F128" s="221" t="s">
        <v>320</v>
      </c>
      <c r="G128" s="222" t="s">
        <v>318</v>
      </c>
      <c r="H128" s="223">
        <v>4</v>
      </c>
      <c r="I128" s="224"/>
      <c r="J128" s="225">
        <f>ROUND(I128*H128,2)</f>
        <v>0</v>
      </c>
      <c r="K128" s="221" t="s">
        <v>1</v>
      </c>
      <c r="L128" s="44"/>
      <c r="M128" s="226" t="s">
        <v>1</v>
      </c>
      <c r="N128" s="227" t="s">
        <v>43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313</v>
      </c>
      <c r="AT128" s="230" t="s">
        <v>134</v>
      </c>
      <c r="AU128" s="230" t="s">
        <v>86</v>
      </c>
      <c r="AY128" s="17" t="s">
        <v>133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86</v>
      </c>
      <c r="BK128" s="231">
        <f>ROUND(I128*H128,2)</f>
        <v>0</v>
      </c>
      <c r="BL128" s="17" t="s">
        <v>313</v>
      </c>
      <c r="BM128" s="230" t="s">
        <v>224</v>
      </c>
    </row>
    <row r="129" s="11" customFormat="1" ht="25.92" customHeight="1">
      <c r="A129" s="11"/>
      <c r="B129" s="205"/>
      <c r="C129" s="206"/>
      <c r="D129" s="207" t="s">
        <v>77</v>
      </c>
      <c r="E129" s="208" t="s">
        <v>402</v>
      </c>
      <c r="F129" s="208" t="s">
        <v>403</v>
      </c>
      <c r="G129" s="206"/>
      <c r="H129" s="206"/>
      <c r="I129" s="209"/>
      <c r="J129" s="210">
        <f>BK129</f>
        <v>0</v>
      </c>
      <c r="K129" s="206"/>
      <c r="L129" s="211"/>
      <c r="M129" s="212"/>
      <c r="N129" s="213"/>
      <c r="O129" s="213"/>
      <c r="P129" s="214">
        <f>SUM(P130:P133)</f>
        <v>0</v>
      </c>
      <c r="Q129" s="213"/>
      <c r="R129" s="214">
        <f>SUM(R130:R133)</f>
        <v>0</v>
      </c>
      <c r="S129" s="213"/>
      <c r="T129" s="215">
        <f>SUM(T130:T133)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6" t="s">
        <v>86</v>
      </c>
      <c r="AT129" s="217" t="s">
        <v>77</v>
      </c>
      <c r="AU129" s="217" t="s">
        <v>78</v>
      </c>
      <c r="AY129" s="216" t="s">
        <v>133</v>
      </c>
      <c r="BK129" s="218">
        <f>SUM(BK130:BK133)</f>
        <v>0</v>
      </c>
    </row>
    <row r="130" s="2" customFormat="1" ht="16.5" customHeight="1">
      <c r="A130" s="38"/>
      <c r="B130" s="39"/>
      <c r="C130" s="219" t="s">
        <v>155</v>
      </c>
      <c r="D130" s="219" t="s">
        <v>134</v>
      </c>
      <c r="E130" s="220" t="s">
        <v>323</v>
      </c>
      <c r="F130" s="221" t="s">
        <v>324</v>
      </c>
      <c r="G130" s="222" t="s">
        <v>275</v>
      </c>
      <c r="H130" s="223">
        <v>1570</v>
      </c>
      <c r="I130" s="224"/>
      <c r="J130" s="225">
        <f>ROUND(I130*H130,2)</f>
        <v>0</v>
      </c>
      <c r="K130" s="221" t="s">
        <v>1</v>
      </c>
      <c r="L130" s="44"/>
      <c r="M130" s="226" t="s">
        <v>1</v>
      </c>
      <c r="N130" s="227" t="s">
        <v>43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148</v>
      </c>
      <c r="AT130" s="230" t="s">
        <v>134</v>
      </c>
      <c r="AU130" s="230" t="s">
        <v>86</v>
      </c>
      <c r="AY130" s="17" t="s">
        <v>133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86</v>
      </c>
      <c r="BK130" s="231">
        <f>ROUND(I130*H130,2)</f>
        <v>0</v>
      </c>
      <c r="BL130" s="17" t="s">
        <v>148</v>
      </c>
      <c r="BM130" s="230" t="s">
        <v>237</v>
      </c>
    </row>
    <row r="131" s="2" customFormat="1" ht="16.5" customHeight="1">
      <c r="A131" s="38"/>
      <c r="B131" s="39"/>
      <c r="C131" s="219" t="s">
        <v>159</v>
      </c>
      <c r="D131" s="219" t="s">
        <v>134</v>
      </c>
      <c r="E131" s="220" t="s">
        <v>325</v>
      </c>
      <c r="F131" s="221" t="s">
        <v>400</v>
      </c>
      <c r="G131" s="222" t="s">
        <v>318</v>
      </c>
      <c r="H131" s="223">
        <v>4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148</v>
      </c>
      <c r="AT131" s="230" t="s">
        <v>134</v>
      </c>
      <c r="AU131" s="230" t="s">
        <v>86</v>
      </c>
      <c r="AY131" s="17" t="s">
        <v>133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148</v>
      </c>
      <c r="BM131" s="230" t="s">
        <v>247</v>
      </c>
    </row>
    <row r="132" s="2" customFormat="1" ht="44.25" customHeight="1">
      <c r="A132" s="38"/>
      <c r="B132" s="39"/>
      <c r="C132" s="219" t="s">
        <v>164</v>
      </c>
      <c r="D132" s="219" t="s">
        <v>134</v>
      </c>
      <c r="E132" s="220" t="s">
        <v>327</v>
      </c>
      <c r="F132" s="221" t="s">
        <v>404</v>
      </c>
      <c r="G132" s="222" t="s">
        <v>318</v>
      </c>
      <c r="H132" s="223">
        <v>1</v>
      </c>
      <c r="I132" s="224"/>
      <c r="J132" s="225">
        <f>ROUND(I132*H132,2)</f>
        <v>0</v>
      </c>
      <c r="K132" s="221" t="s">
        <v>1</v>
      </c>
      <c r="L132" s="44"/>
      <c r="M132" s="226" t="s">
        <v>1</v>
      </c>
      <c r="N132" s="227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148</v>
      </c>
      <c r="AT132" s="230" t="s">
        <v>134</v>
      </c>
      <c r="AU132" s="230" t="s">
        <v>86</v>
      </c>
      <c r="AY132" s="17" t="s">
        <v>133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148</v>
      </c>
      <c r="BM132" s="230" t="s">
        <v>254</v>
      </c>
    </row>
    <row r="133" s="2" customFormat="1" ht="16.5" customHeight="1">
      <c r="A133" s="38"/>
      <c r="B133" s="39"/>
      <c r="C133" s="219" t="s">
        <v>218</v>
      </c>
      <c r="D133" s="219" t="s">
        <v>134</v>
      </c>
      <c r="E133" s="220" t="s">
        <v>365</v>
      </c>
      <c r="F133" s="221" t="s">
        <v>328</v>
      </c>
      <c r="G133" s="222" t="s">
        <v>318</v>
      </c>
      <c r="H133" s="223">
        <v>4</v>
      </c>
      <c r="I133" s="224"/>
      <c r="J133" s="225">
        <f>ROUND(I133*H133,2)</f>
        <v>0</v>
      </c>
      <c r="K133" s="221" t="s">
        <v>1</v>
      </c>
      <c r="L133" s="44"/>
      <c r="M133" s="226" t="s">
        <v>1</v>
      </c>
      <c r="N133" s="227" t="s">
        <v>43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148</v>
      </c>
      <c r="AT133" s="230" t="s">
        <v>134</v>
      </c>
      <c r="AU133" s="230" t="s">
        <v>86</v>
      </c>
      <c r="AY133" s="17" t="s">
        <v>133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148</v>
      </c>
      <c r="BM133" s="230" t="s">
        <v>262</v>
      </c>
    </row>
    <row r="134" s="11" customFormat="1" ht="25.92" customHeight="1">
      <c r="A134" s="11"/>
      <c r="B134" s="205"/>
      <c r="C134" s="206"/>
      <c r="D134" s="207" t="s">
        <v>77</v>
      </c>
      <c r="E134" s="208" t="s">
        <v>329</v>
      </c>
      <c r="F134" s="208" t="s">
        <v>330</v>
      </c>
      <c r="G134" s="206"/>
      <c r="H134" s="206"/>
      <c r="I134" s="209"/>
      <c r="J134" s="210">
        <f>BK134</f>
        <v>0</v>
      </c>
      <c r="K134" s="206"/>
      <c r="L134" s="211"/>
      <c r="M134" s="212"/>
      <c r="N134" s="213"/>
      <c r="O134" s="213"/>
      <c r="P134" s="214">
        <f>SUM(P135:P152)</f>
        <v>0</v>
      </c>
      <c r="Q134" s="213"/>
      <c r="R134" s="214">
        <f>SUM(R135:R152)</f>
        <v>0</v>
      </c>
      <c r="S134" s="213"/>
      <c r="T134" s="215">
        <f>SUM(T135:T152)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16" t="s">
        <v>144</v>
      </c>
      <c r="AT134" s="217" t="s">
        <v>77</v>
      </c>
      <c r="AU134" s="217" t="s">
        <v>78</v>
      </c>
      <c r="AY134" s="216" t="s">
        <v>133</v>
      </c>
      <c r="BK134" s="218">
        <f>SUM(BK135:BK152)</f>
        <v>0</v>
      </c>
    </row>
    <row r="135" s="2" customFormat="1" ht="16.5" customHeight="1">
      <c r="A135" s="38"/>
      <c r="B135" s="39"/>
      <c r="C135" s="219" t="s">
        <v>224</v>
      </c>
      <c r="D135" s="219" t="s">
        <v>134</v>
      </c>
      <c r="E135" s="220" t="s">
        <v>331</v>
      </c>
      <c r="F135" s="221" t="s">
        <v>332</v>
      </c>
      <c r="G135" s="222" t="s">
        <v>333</v>
      </c>
      <c r="H135" s="223">
        <v>0.34000000000000002</v>
      </c>
      <c r="I135" s="224"/>
      <c r="J135" s="225">
        <f>ROUND(I135*H135,2)</f>
        <v>0</v>
      </c>
      <c r="K135" s="221" t="s">
        <v>1</v>
      </c>
      <c r="L135" s="44"/>
      <c r="M135" s="226" t="s">
        <v>1</v>
      </c>
      <c r="N135" s="227" t="s">
        <v>43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313</v>
      </c>
      <c r="AT135" s="230" t="s">
        <v>134</v>
      </c>
      <c r="AU135" s="230" t="s">
        <v>86</v>
      </c>
      <c r="AY135" s="17" t="s">
        <v>133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86</v>
      </c>
      <c r="BK135" s="231">
        <f>ROUND(I135*H135,2)</f>
        <v>0</v>
      </c>
      <c r="BL135" s="17" t="s">
        <v>313</v>
      </c>
      <c r="BM135" s="230" t="s">
        <v>272</v>
      </c>
    </row>
    <row r="136" s="2" customFormat="1" ht="16.5" customHeight="1">
      <c r="A136" s="38"/>
      <c r="B136" s="39"/>
      <c r="C136" s="219" t="s">
        <v>231</v>
      </c>
      <c r="D136" s="219" t="s">
        <v>134</v>
      </c>
      <c r="E136" s="220" t="s">
        <v>334</v>
      </c>
      <c r="F136" s="221" t="s">
        <v>405</v>
      </c>
      <c r="G136" s="222" t="s">
        <v>181</v>
      </c>
      <c r="H136" s="223">
        <v>30</v>
      </c>
      <c r="I136" s="224"/>
      <c r="J136" s="225">
        <f>ROUND(I136*H136,2)</f>
        <v>0</v>
      </c>
      <c r="K136" s="221" t="s">
        <v>1</v>
      </c>
      <c r="L136" s="44"/>
      <c r="M136" s="226" t="s">
        <v>1</v>
      </c>
      <c r="N136" s="227" t="s">
        <v>43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313</v>
      </c>
      <c r="AT136" s="230" t="s">
        <v>134</v>
      </c>
      <c r="AU136" s="230" t="s">
        <v>86</v>
      </c>
      <c r="AY136" s="17" t="s">
        <v>133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313</v>
      </c>
      <c r="BM136" s="230" t="s">
        <v>281</v>
      </c>
    </row>
    <row r="137" s="2" customFormat="1" ht="16.5" customHeight="1">
      <c r="A137" s="38"/>
      <c r="B137" s="39"/>
      <c r="C137" s="219" t="s">
        <v>237</v>
      </c>
      <c r="D137" s="219" t="s">
        <v>134</v>
      </c>
      <c r="E137" s="220" t="s">
        <v>336</v>
      </c>
      <c r="F137" s="221" t="s">
        <v>337</v>
      </c>
      <c r="G137" s="222" t="s">
        <v>181</v>
      </c>
      <c r="H137" s="223">
        <v>30</v>
      </c>
      <c r="I137" s="224"/>
      <c r="J137" s="225">
        <f>ROUND(I137*H137,2)</f>
        <v>0</v>
      </c>
      <c r="K137" s="221" t="s">
        <v>1</v>
      </c>
      <c r="L137" s="44"/>
      <c r="M137" s="226" t="s">
        <v>1</v>
      </c>
      <c r="N137" s="227" t="s">
        <v>43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313</v>
      </c>
      <c r="AT137" s="230" t="s">
        <v>134</v>
      </c>
      <c r="AU137" s="230" t="s">
        <v>86</v>
      </c>
      <c r="AY137" s="17" t="s">
        <v>133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86</v>
      </c>
      <c r="BK137" s="231">
        <f>ROUND(I137*H137,2)</f>
        <v>0</v>
      </c>
      <c r="BL137" s="17" t="s">
        <v>313</v>
      </c>
      <c r="BM137" s="230" t="s">
        <v>290</v>
      </c>
    </row>
    <row r="138" s="2" customFormat="1">
      <c r="A138" s="38"/>
      <c r="B138" s="39"/>
      <c r="C138" s="219" t="s">
        <v>241</v>
      </c>
      <c r="D138" s="219" t="s">
        <v>134</v>
      </c>
      <c r="E138" s="220" t="s">
        <v>406</v>
      </c>
      <c r="F138" s="221" t="s">
        <v>407</v>
      </c>
      <c r="G138" s="222" t="s">
        <v>227</v>
      </c>
      <c r="H138" s="223">
        <v>144</v>
      </c>
      <c r="I138" s="224"/>
      <c r="J138" s="225">
        <f>ROUND(I138*H138,2)</f>
        <v>0</v>
      </c>
      <c r="K138" s="221" t="s">
        <v>1</v>
      </c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313</v>
      </c>
      <c r="AT138" s="230" t="s">
        <v>134</v>
      </c>
      <c r="AU138" s="230" t="s">
        <v>86</v>
      </c>
      <c r="AY138" s="17" t="s">
        <v>133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313</v>
      </c>
      <c r="BM138" s="230" t="s">
        <v>342</v>
      </c>
    </row>
    <row r="139" s="2" customFormat="1" ht="16.5" customHeight="1">
      <c r="A139" s="38"/>
      <c r="B139" s="39"/>
      <c r="C139" s="219" t="s">
        <v>247</v>
      </c>
      <c r="D139" s="219" t="s">
        <v>134</v>
      </c>
      <c r="E139" s="220" t="s">
        <v>408</v>
      </c>
      <c r="F139" s="221" t="s">
        <v>409</v>
      </c>
      <c r="G139" s="222" t="s">
        <v>227</v>
      </c>
      <c r="H139" s="223">
        <v>144</v>
      </c>
      <c r="I139" s="224"/>
      <c r="J139" s="225">
        <f>ROUND(I139*H139,2)</f>
        <v>0</v>
      </c>
      <c r="K139" s="221" t="s">
        <v>1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313</v>
      </c>
      <c r="AT139" s="230" t="s">
        <v>134</v>
      </c>
      <c r="AU139" s="230" t="s">
        <v>86</v>
      </c>
      <c r="AY139" s="17" t="s">
        <v>133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313</v>
      </c>
      <c r="BM139" s="230" t="s">
        <v>345</v>
      </c>
    </row>
    <row r="140" s="2" customFormat="1" ht="16.5" customHeight="1">
      <c r="A140" s="38"/>
      <c r="B140" s="39"/>
      <c r="C140" s="219" t="s">
        <v>8</v>
      </c>
      <c r="D140" s="219" t="s">
        <v>134</v>
      </c>
      <c r="E140" s="220" t="s">
        <v>338</v>
      </c>
      <c r="F140" s="221" t="s">
        <v>410</v>
      </c>
      <c r="G140" s="222" t="s">
        <v>275</v>
      </c>
      <c r="H140" s="223">
        <v>120</v>
      </c>
      <c r="I140" s="224"/>
      <c r="J140" s="225">
        <f>ROUND(I140*H140,2)</f>
        <v>0</v>
      </c>
      <c r="K140" s="221" t="s">
        <v>1</v>
      </c>
      <c r="L140" s="44"/>
      <c r="M140" s="226" t="s">
        <v>1</v>
      </c>
      <c r="N140" s="227" t="s">
        <v>43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313</v>
      </c>
      <c r="AT140" s="230" t="s">
        <v>134</v>
      </c>
      <c r="AU140" s="230" t="s">
        <v>86</v>
      </c>
      <c r="AY140" s="17" t="s">
        <v>133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86</v>
      </c>
      <c r="BK140" s="231">
        <f>ROUND(I140*H140,2)</f>
        <v>0</v>
      </c>
      <c r="BL140" s="17" t="s">
        <v>313</v>
      </c>
      <c r="BM140" s="230" t="s">
        <v>348</v>
      </c>
    </row>
    <row r="141" s="2" customFormat="1" ht="33" customHeight="1">
      <c r="A141" s="38"/>
      <c r="B141" s="39"/>
      <c r="C141" s="219" t="s">
        <v>254</v>
      </c>
      <c r="D141" s="219" t="s">
        <v>134</v>
      </c>
      <c r="E141" s="220" t="s">
        <v>340</v>
      </c>
      <c r="F141" s="221" t="s">
        <v>341</v>
      </c>
      <c r="G141" s="222" t="s">
        <v>275</v>
      </c>
      <c r="H141" s="223">
        <v>120</v>
      </c>
      <c r="I141" s="224"/>
      <c r="J141" s="225">
        <f>ROUND(I141*H141,2)</f>
        <v>0</v>
      </c>
      <c r="K141" s="221" t="s">
        <v>1</v>
      </c>
      <c r="L141" s="44"/>
      <c r="M141" s="226" t="s">
        <v>1</v>
      </c>
      <c r="N141" s="227" t="s">
        <v>43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313</v>
      </c>
      <c r="AT141" s="230" t="s">
        <v>134</v>
      </c>
      <c r="AU141" s="230" t="s">
        <v>86</v>
      </c>
      <c r="AY141" s="17" t="s">
        <v>133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86</v>
      </c>
      <c r="BK141" s="231">
        <f>ROUND(I141*H141,2)</f>
        <v>0</v>
      </c>
      <c r="BL141" s="17" t="s">
        <v>313</v>
      </c>
      <c r="BM141" s="230" t="s">
        <v>351</v>
      </c>
    </row>
    <row r="142" s="2" customFormat="1" ht="16.5" customHeight="1">
      <c r="A142" s="38"/>
      <c r="B142" s="39"/>
      <c r="C142" s="219" t="s">
        <v>258</v>
      </c>
      <c r="D142" s="219" t="s">
        <v>134</v>
      </c>
      <c r="E142" s="220" t="s">
        <v>343</v>
      </c>
      <c r="F142" s="221" t="s">
        <v>344</v>
      </c>
      <c r="G142" s="222" t="s">
        <v>275</v>
      </c>
      <c r="H142" s="223">
        <v>120</v>
      </c>
      <c r="I142" s="224"/>
      <c r="J142" s="225">
        <f>ROUND(I142*H142,2)</f>
        <v>0</v>
      </c>
      <c r="K142" s="221" t="s">
        <v>1</v>
      </c>
      <c r="L142" s="44"/>
      <c r="M142" s="226" t="s">
        <v>1</v>
      </c>
      <c r="N142" s="227" t="s">
        <v>43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313</v>
      </c>
      <c r="AT142" s="230" t="s">
        <v>134</v>
      </c>
      <c r="AU142" s="230" t="s">
        <v>86</v>
      </c>
      <c r="AY142" s="17" t="s">
        <v>133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313</v>
      </c>
      <c r="BM142" s="230" t="s">
        <v>355</v>
      </c>
    </row>
    <row r="143" s="2" customFormat="1" ht="16.5" customHeight="1">
      <c r="A143" s="38"/>
      <c r="B143" s="39"/>
      <c r="C143" s="219" t="s">
        <v>262</v>
      </c>
      <c r="D143" s="219" t="s">
        <v>134</v>
      </c>
      <c r="E143" s="220" t="s">
        <v>346</v>
      </c>
      <c r="F143" s="221" t="s">
        <v>347</v>
      </c>
      <c r="G143" s="222" t="s">
        <v>275</v>
      </c>
      <c r="H143" s="223">
        <v>120</v>
      </c>
      <c r="I143" s="224"/>
      <c r="J143" s="225">
        <f>ROUND(I143*H143,2)</f>
        <v>0</v>
      </c>
      <c r="K143" s="221" t="s">
        <v>1</v>
      </c>
      <c r="L143" s="44"/>
      <c r="M143" s="226" t="s">
        <v>1</v>
      </c>
      <c r="N143" s="227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313</v>
      </c>
      <c r="AT143" s="230" t="s">
        <v>134</v>
      </c>
      <c r="AU143" s="230" t="s">
        <v>86</v>
      </c>
      <c r="AY143" s="17" t="s">
        <v>133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313</v>
      </c>
      <c r="BM143" s="230" t="s">
        <v>359</v>
      </c>
    </row>
    <row r="144" s="2" customFormat="1">
      <c r="A144" s="38"/>
      <c r="B144" s="39"/>
      <c r="C144" s="219" t="s">
        <v>267</v>
      </c>
      <c r="D144" s="219" t="s">
        <v>134</v>
      </c>
      <c r="E144" s="220" t="s">
        <v>411</v>
      </c>
      <c r="F144" s="221" t="s">
        <v>412</v>
      </c>
      <c r="G144" s="222" t="s">
        <v>181</v>
      </c>
      <c r="H144" s="223">
        <v>24</v>
      </c>
      <c r="I144" s="224"/>
      <c r="J144" s="225">
        <f>ROUND(I144*H144,2)</f>
        <v>0</v>
      </c>
      <c r="K144" s="221" t="s">
        <v>1</v>
      </c>
      <c r="L144" s="44"/>
      <c r="M144" s="226" t="s">
        <v>1</v>
      </c>
      <c r="N144" s="227" t="s">
        <v>43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313</v>
      </c>
      <c r="AT144" s="230" t="s">
        <v>134</v>
      </c>
      <c r="AU144" s="230" t="s">
        <v>86</v>
      </c>
      <c r="AY144" s="17" t="s">
        <v>133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86</v>
      </c>
      <c r="BK144" s="231">
        <f>ROUND(I144*H144,2)</f>
        <v>0</v>
      </c>
      <c r="BL144" s="17" t="s">
        <v>313</v>
      </c>
      <c r="BM144" s="230" t="s">
        <v>362</v>
      </c>
    </row>
    <row r="145" s="2" customFormat="1" ht="21.75" customHeight="1">
      <c r="A145" s="38"/>
      <c r="B145" s="39"/>
      <c r="C145" s="219" t="s">
        <v>272</v>
      </c>
      <c r="D145" s="219" t="s">
        <v>134</v>
      </c>
      <c r="E145" s="220" t="s">
        <v>413</v>
      </c>
      <c r="F145" s="221" t="s">
        <v>414</v>
      </c>
      <c r="G145" s="222" t="s">
        <v>181</v>
      </c>
      <c r="H145" s="223">
        <v>24</v>
      </c>
      <c r="I145" s="224"/>
      <c r="J145" s="225">
        <f>ROUND(I145*H145,2)</f>
        <v>0</v>
      </c>
      <c r="K145" s="221" t="s">
        <v>1</v>
      </c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313</v>
      </c>
      <c r="AT145" s="230" t="s">
        <v>134</v>
      </c>
      <c r="AU145" s="230" t="s">
        <v>86</v>
      </c>
      <c r="AY145" s="17" t="s">
        <v>133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313</v>
      </c>
      <c r="BM145" s="230" t="s">
        <v>367</v>
      </c>
    </row>
    <row r="146" s="2" customFormat="1" ht="33" customHeight="1">
      <c r="A146" s="38"/>
      <c r="B146" s="39"/>
      <c r="C146" s="219" t="s">
        <v>7</v>
      </c>
      <c r="D146" s="219" t="s">
        <v>134</v>
      </c>
      <c r="E146" s="220" t="s">
        <v>415</v>
      </c>
      <c r="F146" s="221" t="s">
        <v>416</v>
      </c>
      <c r="G146" s="222" t="s">
        <v>275</v>
      </c>
      <c r="H146" s="223">
        <v>300</v>
      </c>
      <c r="I146" s="224"/>
      <c r="J146" s="225">
        <f>ROUND(I146*H146,2)</f>
        <v>0</v>
      </c>
      <c r="K146" s="221" t="s">
        <v>1</v>
      </c>
      <c r="L146" s="44"/>
      <c r="M146" s="226" t="s">
        <v>1</v>
      </c>
      <c r="N146" s="227" t="s">
        <v>43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313</v>
      </c>
      <c r="AT146" s="230" t="s">
        <v>134</v>
      </c>
      <c r="AU146" s="230" t="s">
        <v>86</v>
      </c>
      <c r="AY146" s="17" t="s">
        <v>133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313</v>
      </c>
      <c r="BM146" s="230" t="s">
        <v>370</v>
      </c>
    </row>
    <row r="147" s="2" customFormat="1" ht="33" customHeight="1">
      <c r="A147" s="38"/>
      <c r="B147" s="39"/>
      <c r="C147" s="219" t="s">
        <v>281</v>
      </c>
      <c r="D147" s="219" t="s">
        <v>134</v>
      </c>
      <c r="E147" s="220" t="s">
        <v>417</v>
      </c>
      <c r="F147" s="221" t="s">
        <v>418</v>
      </c>
      <c r="G147" s="222" t="s">
        <v>275</v>
      </c>
      <c r="H147" s="223">
        <v>300</v>
      </c>
      <c r="I147" s="224"/>
      <c r="J147" s="225">
        <f>ROUND(I147*H147,2)</f>
        <v>0</v>
      </c>
      <c r="K147" s="221" t="s">
        <v>1</v>
      </c>
      <c r="L147" s="44"/>
      <c r="M147" s="226" t="s">
        <v>1</v>
      </c>
      <c r="N147" s="227" t="s">
        <v>43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313</v>
      </c>
      <c r="AT147" s="230" t="s">
        <v>134</v>
      </c>
      <c r="AU147" s="230" t="s">
        <v>86</v>
      </c>
      <c r="AY147" s="17" t="s">
        <v>133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86</v>
      </c>
      <c r="BK147" s="231">
        <f>ROUND(I147*H147,2)</f>
        <v>0</v>
      </c>
      <c r="BL147" s="17" t="s">
        <v>313</v>
      </c>
      <c r="BM147" s="230" t="s">
        <v>373</v>
      </c>
    </row>
    <row r="148" s="2" customFormat="1" ht="44.25" customHeight="1">
      <c r="A148" s="38"/>
      <c r="B148" s="39"/>
      <c r="C148" s="219" t="s">
        <v>286</v>
      </c>
      <c r="D148" s="219" t="s">
        <v>134</v>
      </c>
      <c r="E148" s="220" t="s">
        <v>357</v>
      </c>
      <c r="F148" s="221" t="s">
        <v>419</v>
      </c>
      <c r="G148" s="222" t="s">
        <v>203</v>
      </c>
      <c r="H148" s="223">
        <v>465.94999999999999</v>
      </c>
      <c r="I148" s="224"/>
      <c r="J148" s="225">
        <f>ROUND(I148*H148,2)</f>
        <v>0</v>
      </c>
      <c r="K148" s="221" t="s">
        <v>1</v>
      </c>
      <c r="L148" s="44"/>
      <c r="M148" s="226" t="s">
        <v>1</v>
      </c>
      <c r="N148" s="227" t="s">
        <v>43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313</v>
      </c>
      <c r="AT148" s="230" t="s">
        <v>134</v>
      </c>
      <c r="AU148" s="230" t="s">
        <v>86</v>
      </c>
      <c r="AY148" s="17" t="s">
        <v>133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86</v>
      </c>
      <c r="BK148" s="231">
        <f>ROUND(I148*H148,2)</f>
        <v>0</v>
      </c>
      <c r="BL148" s="17" t="s">
        <v>313</v>
      </c>
      <c r="BM148" s="230" t="s">
        <v>382</v>
      </c>
    </row>
    <row r="149" s="2" customFormat="1" ht="21.75" customHeight="1">
      <c r="A149" s="38"/>
      <c r="B149" s="39"/>
      <c r="C149" s="219" t="s">
        <v>290</v>
      </c>
      <c r="D149" s="219" t="s">
        <v>134</v>
      </c>
      <c r="E149" s="220" t="s">
        <v>360</v>
      </c>
      <c r="F149" s="221" t="s">
        <v>420</v>
      </c>
      <c r="G149" s="222" t="s">
        <v>203</v>
      </c>
      <c r="H149" s="223">
        <v>4193.5500000000002</v>
      </c>
      <c r="I149" s="224"/>
      <c r="J149" s="225">
        <f>ROUND(I149*H149,2)</f>
        <v>0</v>
      </c>
      <c r="K149" s="221" t="s">
        <v>1</v>
      </c>
      <c r="L149" s="44"/>
      <c r="M149" s="226" t="s">
        <v>1</v>
      </c>
      <c r="N149" s="227" t="s">
        <v>43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313</v>
      </c>
      <c r="AT149" s="230" t="s">
        <v>134</v>
      </c>
      <c r="AU149" s="230" t="s">
        <v>86</v>
      </c>
      <c r="AY149" s="17" t="s">
        <v>133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86</v>
      </c>
      <c r="BK149" s="231">
        <f>ROUND(I149*H149,2)</f>
        <v>0</v>
      </c>
      <c r="BL149" s="17" t="s">
        <v>313</v>
      </c>
      <c r="BM149" s="230" t="s">
        <v>385</v>
      </c>
    </row>
    <row r="150" s="2" customFormat="1" ht="16.5" customHeight="1">
      <c r="A150" s="38"/>
      <c r="B150" s="39"/>
      <c r="C150" s="219" t="s">
        <v>297</v>
      </c>
      <c r="D150" s="219" t="s">
        <v>134</v>
      </c>
      <c r="E150" s="220" t="s">
        <v>421</v>
      </c>
      <c r="F150" s="221" t="s">
        <v>422</v>
      </c>
      <c r="G150" s="222" t="s">
        <v>227</v>
      </c>
      <c r="H150" s="223">
        <v>144</v>
      </c>
      <c r="I150" s="224"/>
      <c r="J150" s="225">
        <f>ROUND(I150*H150,2)</f>
        <v>0</v>
      </c>
      <c r="K150" s="221" t="s">
        <v>1</v>
      </c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313</v>
      </c>
      <c r="AT150" s="230" t="s">
        <v>134</v>
      </c>
      <c r="AU150" s="230" t="s">
        <v>86</v>
      </c>
      <c r="AY150" s="17" t="s">
        <v>133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313</v>
      </c>
      <c r="BM150" s="230" t="s">
        <v>423</v>
      </c>
    </row>
    <row r="151" s="2" customFormat="1">
      <c r="A151" s="38"/>
      <c r="B151" s="39"/>
      <c r="C151" s="219" t="s">
        <v>342</v>
      </c>
      <c r="D151" s="219" t="s">
        <v>134</v>
      </c>
      <c r="E151" s="220" t="s">
        <v>424</v>
      </c>
      <c r="F151" s="221" t="s">
        <v>425</v>
      </c>
      <c r="G151" s="222" t="s">
        <v>227</v>
      </c>
      <c r="H151" s="223">
        <v>144</v>
      </c>
      <c r="I151" s="224"/>
      <c r="J151" s="225">
        <f>ROUND(I151*H151,2)</f>
        <v>0</v>
      </c>
      <c r="K151" s="221" t="s">
        <v>1</v>
      </c>
      <c r="L151" s="44"/>
      <c r="M151" s="226" t="s">
        <v>1</v>
      </c>
      <c r="N151" s="227" t="s">
        <v>43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313</v>
      </c>
      <c r="AT151" s="230" t="s">
        <v>134</v>
      </c>
      <c r="AU151" s="230" t="s">
        <v>86</v>
      </c>
      <c r="AY151" s="17" t="s">
        <v>133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313</v>
      </c>
      <c r="BM151" s="230" t="s">
        <v>426</v>
      </c>
    </row>
    <row r="152" s="2" customFormat="1" ht="21.75" customHeight="1">
      <c r="A152" s="38"/>
      <c r="B152" s="39"/>
      <c r="C152" s="219" t="s">
        <v>427</v>
      </c>
      <c r="D152" s="219" t="s">
        <v>134</v>
      </c>
      <c r="E152" s="220" t="s">
        <v>353</v>
      </c>
      <c r="F152" s="221" t="s">
        <v>354</v>
      </c>
      <c r="G152" s="222" t="s">
        <v>275</v>
      </c>
      <c r="H152" s="223">
        <v>300</v>
      </c>
      <c r="I152" s="224"/>
      <c r="J152" s="225">
        <f>ROUND(I152*H152,2)</f>
        <v>0</v>
      </c>
      <c r="K152" s="221" t="s">
        <v>1</v>
      </c>
      <c r="L152" s="44"/>
      <c r="M152" s="226" t="s">
        <v>1</v>
      </c>
      <c r="N152" s="227" t="s">
        <v>43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313</v>
      </c>
      <c r="AT152" s="230" t="s">
        <v>134</v>
      </c>
      <c r="AU152" s="230" t="s">
        <v>86</v>
      </c>
      <c r="AY152" s="17" t="s">
        <v>133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86</v>
      </c>
      <c r="BK152" s="231">
        <f>ROUND(I152*H152,2)</f>
        <v>0</v>
      </c>
      <c r="BL152" s="17" t="s">
        <v>313</v>
      </c>
      <c r="BM152" s="230" t="s">
        <v>428</v>
      </c>
    </row>
    <row r="153" s="11" customFormat="1" ht="25.92" customHeight="1">
      <c r="A153" s="11"/>
      <c r="B153" s="205"/>
      <c r="C153" s="206"/>
      <c r="D153" s="207" t="s">
        <v>77</v>
      </c>
      <c r="E153" s="208" t="s">
        <v>321</v>
      </c>
      <c r="F153" s="208" t="s">
        <v>364</v>
      </c>
      <c r="G153" s="206"/>
      <c r="H153" s="206"/>
      <c r="I153" s="209"/>
      <c r="J153" s="210">
        <f>BK153</f>
        <v>0</v>
      </c>
      <c r="K153" s="206"/>
      <c r="L153" s="211"/>
      <c r="M153" s="212"/>
      <c r="N153" s="213"/>
      <c r="O153" s="213"/>
      <c r="P153" s="214">
        <f>SUM(P154:P157)</f>
        <v>0</v>
      </c>
      <c r="Q153" s="213"/>
      <c r="R153" s="214">
        <f>SUM(R154:R157)</f>
        <v>0</v>
      </c>
      <c r="S153" s="213"/>
      <c r="T153" s="215">
        <f>SUM(T154:T157)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6" t="s">
        <v>86</v>
      </c>
      <c r="AT153" s="217" t="s">
        <v>77</v>
      </c>
      <c r="AU153" s="217" t="s">
        <v>78</v>
      </c>
      <c r="AY153" s="216" t="s">
        <v>133</v>
      </c>
      <c r="BK153" s="218">
        <f>SUM(BK154:BK157)</f>
        <v>0</v>
      </c>
    </row>
    <row r="154" s="2" customFormat="1" ht="16.5" customHeight="1">
      <c r="A154" s="38"/>
      <c r="B154" s="39"/>
      <c r="C154" s="219" t="s">
        <v>345</v>
      </c>
      <c r="D154" s="219" t="s">
        <v>134</v>
      </c>
      <c r="E154" s="220" t="s">
        <v>368</v>
      </c>
      <c r="F154" s="221" t="s">
        <v>366</v>
      </c>
      <c r="G154" s="222" t="s">
        <v>318</v>
      </c>
      <c r="H154" s="223">
        <v>1</v>
      </c>
      <c r="I154" s="224"/>
      <c r="J154" s="225">
        <f>ROUND(I154*H154,2)</f>
        <v>0</v>
      </c>
      <c r="K154" s="221" t="s">
        <v>1</v>
      </c>
      <c r="L154" s="44"/>
      <c r="M154" s="226" t="s">
        <v>1</v>
      </c>
      <c r="N154" s="227" t="s">
        <v>43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148</v>
      </c>
      <c r="AT154" s="230" t="s">
        <v>134</v>
      </c>
      <c r="AU154" s="230" t="s">
        <v>86</v>
      </c>
      <c r="AY154" s="17" t="s">
        <v>133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86</v>
      </c>
      <c r="BK154" s="231">
        <f>ROUND(I154*H154,2)</f>
        <v>0</v>
      </c>
      <c r="BL154" s="17" t="s">
        <v>148</v>
      </c>
      <c r="BM154" s="230" t="s">
        <v>429</v>
      </c>
    </row>
    <row r="155" s="2" customFormat="1" ht="16.5" customHeight="1">
      <c r="A155" s="38"/>
      <c r="B155" s="39"/>
      <c r="C155" s="219" t="s">
        <v>430</v>
      </c>
      <c r="D155" s="219" t="s">
        <v>134</v>
      </c>
      <c r="E155" s="220" t="s">
        <v>371</v>
      </c>
      <c r="F155" s="221" t="s">
        <v>369</v>
      </c>
      <c r="G155" s="222" t="s">
        <v>318</v>
      </c>
      <c r="H155" s="223">
        <v>1</v>
      </c>
      <c r="I155" s="224"/>
      <c r="J155" s="225">
        <f>ROUND(I155*H155,2)</f>
        <v>0</v>
      </c>
      <c r="K155" s="221" t="s">
        <v>1</v>
      </c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148</v>
      </c>
      <c r="AT155" s="230" t="s">
        <v>134</v>
      </c>
      <c r="AU155" s="230" t="s">
        <v>86</v>
      </c>
      <c r="AY155" s="17" t="s">
        <v>133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148</v>
      </c>
      <c r="BM155" s="230" t="s">
        <v>431</v>
      </c>
    </row>
    <row r="156" s="2" customFormat="1" ht="16.5" customHeight="1">
      <c r="A156" s="38"/>
      <c r="B156" s="39"/>
      <c r="C156" s="219" t="s">
        <v>348</v>
      </c>
      <c r="D156" s="219" t="s">
        <v>134</v>
      </c>
      <c r="E156" s="220" t="s">
        <v>374</v>
      </c>
      <c r="F156" s="221" t="s">
        <v>372</v>
      </c>
      <c r="G156" s="222" t="s">
        <v>318</v>
      </c>
      <c r="H156" s="223">
        <v>1</v>
      </c>
      <c r="I156" s="224"/>
      <c r="J156" s="225">
        <f>ROUND(I156*H156,2)</f>
        <v>0</v>
      </c>
      <c r="K156" s="221" t="s">
        <v>1</v>
      </c>
      <c r="L156" s="44"/>
      <c r="M156" s="226" t="s">
        <v>1</v>
      </c>
      <c r="N156" s="227" t="s">
        <v>43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148</v>
      </c>
      <c r="AT156" s="230" t="s">
        <v>134</v>
      </c>
      <c r="AU156" s="230" t="s">
        <v>86</v>
      </c>
      <c r="AY156" s="17" t="s">
        <v>133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86</v>
      </c>
      <c r="BK156" s="231">
        <f>ROUND(I156*H156,2)</f>
        <v>0</v>
      </c>
      <c r="BL156" s="17" t="s">
        <v>148</v>
      </c>
      <c r="BM156" s="230" t="s">
        <v>432</v>
      </c>
    </row>
    <row r="157" s="2" customFormat="1">
      <c r="A157" s="38"/>
      <c r="B157" s="39"/>
      <c r="C157" s="219" t="s">
        <v>433</v>
      </c>
      <c r="D157" s="219" t="s">
        <v>134</v>
      </c>
      <c r="E157" s="220" t="s">
        <v>434</v>
      </c>
      <c r="F157" s="221" t="s">
        <v>435</v>
      </c>
      <c r="G157" s="222" t="s">
        <v>376</v>
      </c>
      <c r="H157" s="287"/>
      <c r="I157" s="224"/>
      <c r="J157" s="225">
        <f>ROUND(I157*H157,2)</f>
        <v>0</v>
      </c>
      <c r="K157" s="221" t="s">
        <v>1</v>
      </c>
      <c r="L157" s="44"/>
      <c r="M157" s="226" t="s">
        <v>1</v>
      </c>
      <c r="N157" s="227" t="s">
        <v>43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148</v>
      </c>
      <c r="AT157" s="230" t="s">
        <v>134</v>
      </c>
      <c r="AU157" s="230" t="s">
        <v>86</v>
      </c>
      <c r="AY157" s="17" t="s">
        <v>133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86</v>
      </c>
      <c r="BK157" s="231">
        <f>ROUND(I157*H157,2)</f>
        <v>0</v>
      </c>
      <c r="BL157" s="17" t="s">
        <v>148</v>
      </c>
      <c r="BM157" s="230" t="s">
        <v>436</v>
      </c>
    </row>
    <row r="158" s="11" customFormat="1" ht="25.92" customHeight="1">
      <c r="A158" s="11"/>
      <c r="B158" s="205"/>
      <c r="C158" s="206"/>
      <c r="D158" s="207" t="s">
        <v>77</v>
      </c>
      <c r="E158" s="208" t="s">
        <v>363</v>
      </c>
      <c r="F158" s="208" t="s">
        <v>379</v>
      </c>
      <c r="G158" s="206"/>
      <c r="H158" s="206"/>
      <c r="I158" s="209"/>
      <c r="J158" s="210">
        <f>BK158</f>
        <v>0</v>
      </c>
      <c r="K158" s="206"/>
      <c r="L158" s="211"/>
      <c r="M158" s="212"/>
      <c r="N158" s="213"/>
      <c r="O158" s="213"/>
      <c r="P158" s="214">
        <f>P159+P160+P161</f>
        <v>0</v>
      </c>
      <c r="Q158" s="213"/>
      <c r="R158" s="214">
        <f>R159+R160+R161</f>
        <v>0</v>
      </c>
      <c r="S158" s="213"/>
      <c r="T158" s="215">
        <f>T159+T160+T161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16" t="s">
        <v>86</v>
      </c>
      <c r="AT158" s="217" t="s">
        <v>77</v>
      </c>
      <c r="AU158" s="217" t="s">
        <v>78</v>
      </c>
      <c r="AY158" s="216" t="s">
        <v>133</v>
      </c>
      <c r="BK158" s="218">
        <f>BK159+BK160+BK161</f>
        <v>0</v>
      </c>
    </row>
    <row r="159" s="2" customFormat="1" ht="16.5" customHeight="1">
      <c r="A159" s="38"/>
      <c r="B159" s="39"/>
      <c r="C159" s="219" t="s">
        <v>351</v>
      </c>
      <c r="D159" s="219" t="s">
        <v>134</v>
      </c>
      <c r="E159" s="220" t="s">
        <v>380</v>
      </c>
      <c r="F159" s="221" t="s">
        <v>381</v>
      </c>
      <c r="G159" s="222" t="s">
        <v>203</v>
      </c>
      <c r="H159" s="223">
        <v>105.95</v>
      </c>
      <c r="I159" s="224"/>
      <c r="J159" s="225">
        <f>ROUND(I159*H159,2)</f>
        <v>0</v>
      </c>
      <c r="K159" s="221" t="s">
        <v>1</v>
      </c>
      <c r="L159" s="44"/>
      <c r="M159" s="226" t="s">
        <v>1</v>
      </c>
      <c r="N159" s="227" t="s">
        <v>43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148</v>
      </c>
      <c r="AT159" s="230" t="s">
        <v>134</v>
      </c>
      <c r="AU159" s="230" t="s">
        <v>86</v>
      </c>
      <c r="AY159" s="17" t="s">
        <v>133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148</v>
      </c>
      <c r="BM159" s="230" t="s">
        <v>437</v>
      </c>
    </row>
    <row r="160" s="2" customFormat="1" ht="16.5" customHeight="1">
      <c r="A160" s="38"/>
      <c r="B160" s="39"/>
      <c r="C160" s="219" t="s">
        <v>438</v>
      </c>
      <c r="D160" s="219" t="s">
        <v>134</v>
      </c>
      <c r="E160" s="220" t="s">
        <v>383</v>
      </c>
      <c r="F160" s="221" t="s">
        <v>384</v>
      </c>
      <c r="G160" s="222" t="s">
        <v>203</v>
      </c>
      <c r="H160" s="223">
        <v>360</v>
      </c>
      <c r="I160" s="224"/>
      <c r="J160" s="225">
        <f>ROUND(I160*H160,2)</f>
        <v>0</v>
      </c>
      <c r="K160" s="221" t="s">
        <v>1</v>
      </c>
      <c r="L160" s="44"/>
      <c r="M160" s="226" t="s">
        <v>1</v>
      </c>
      <c r="N160" s="227" t="s">
        <v>43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148</v>
      </c>
      <c r="AT160" s="230" t="s">
        <v>134</v>
      </c>
      <c r="AU160" s="230" t="s">
        <v>86</v>
      </c>
      <c r="AY160" s="17" t="s">
        <v>133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86</v>
      </c>
      <c r="BK160" s="231">
        <f>ROUND(I160*H160,2)</f>
        <v>0</v>
      </c>
      <c r="BL160" s="17" t="s">
        <v>148</v>
      </c>
      <c r="BM160" s="230" t="s">
        <v>313</v>
      </c>
    </row>
    <row r="161" s="11" customFormat="1" ht="22.8" customHeight="1">
      <c r="A161" s="11"/>
      <c r="B161" s="205"/>
      <c r="C161" s="206"/>
      <c r="D161" s="207" t="s">
        <v>77</v>
      </c>
      <c r="E161" s="242" t="s">
        <v>386</v>
      </c>
      <c r="F161" s="242" t="s">
        <v>131</v>
      </c>
      <c r="G161" s="206"/>
      <c r="H161" s="206"/>
      <c r="I161" s="209"/>
      <c r="J161" s="243">
        <f>BK161</f>
        <v>0</v>
      </c>
      <c r="K161" s="206"/>
      <c r="L161" s="211"/>
      <c r="M161" s="212"/>
      <c r="N161" s="213"/>
      <c r="O161" s="213"/>
      <c r="P161" s="214">
        <f>SUM(P162:P163)</f>
        <v>0</v>
      </c>
      <c r="Q161" s="213"/>
      <c r="R161" s="214">
        <f>SUM(R162:R163)</f>
        <v>0</v>
      </c>
      <c r="S161" s="213"/>
      <c r="T161" s="215">
        <f>SUM(T162:T163)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16" t="s">
        <v>86</v>
      </c>
      <c r="AT161" s="217" t="s">
        <v>77</v>
      </c>
      <c r="AU161" s="217" t="s">
        <v>86</v>
      </c>
      <c r="AY161" s="216" t="s">
        <v>133</v>
      </c>
      <c r="BK161" s="218">
        <f>SUM(BK162:BK163)</f>
        <v>0</v>
      </c>
    </row>
    <row r="162" s="2" customFormat="1" ht="16.5" customHeight="1">
      <c r="A162" s="38"/>
      <c r="B162" s="39"/>
      <c r="C162" s="219" t="s">
        <v>355</v>
      </c>
      <c r="D162" s="219" t="s">
        <v>134</v>
      </c>
      <c r="E162" s="220" t="s">
        <v>387</v>
      </c>
      <c r="F162" s="221" t="s">
        <v>388</v>
      </c>
      <c r="G162" s="222" t="s">
        <v>376</v>
      </c>
      <c r="H162" s="287"/>
      <c r="I162" s="224"/>
      <c r="J162" s="225">
        <f>ROUND(I162*H162,2)</f>
        <v>0</v>
      </c>
      <c r="K162" s="221" t="s">
        <v>1</v>
      </c>
      <c r="L162" s="44"/>
      <c r="M162" s="226" t="s">
        <v>1</v>
      </c>
      <c r="N162" s="227" t="s">
        <v>43</v>
      </c>
      <c r="O162" s="91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148</v>
      </c>
      <c r="AT162" s="230" t="s">
        <v>134</v>
      </c>
      <c r="AU162" s="230" t="s">
        <v>88</v>
      </c>
      <c r="AY162" s="17" t="s">
        <v>133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86</v>
      </c>
      <c r="BK162" s="231">
        <f>ROUND(I162*H162,2)</f>
        <v>0</v>
      </c>
      <c r="BL162" s="17" t="s">
        <v>148</v>
      </c>
      <c r="BM162" s="230" t="s">
        <v>439</v>
      </c>
    </row>
    <row r="163" s="2" customFormat="1" ht="16.5" customHeight="1">
      <c r="A163" s="38"/>
      <c r="B163" s="39"/>
      <c r="C163" s="219" t="s">
        <v>440</v>
      </c>
      <c r="D163" s="219" t="s">
        <v>134</v>
      </c>
      <c r="E163" s="220" t="s">
        <v>390</v>
      </c>
      <c r="F163" s="221" t="s">
        <v>391</v>
      </c>
      <c r="G163" s="222" t="s">
        <v>376</v>
      </c>
      <c r="H163" s="287"/>
      <c r="I163" s="224"/>
      <c r="J163" s="225">
        <f>ROUND(I163*H163,2)</f>
        <v>0</v>
      </c>
      <c r="K163" s="221" t="s">
        <v>1</v>
      </c>
      <c r="L163" s="44"/>
      <c r="M163" s="232" t="s">
        <v>1</v>
      </c>
      <c r="N163" s="233" t="s">
        <v>43</v>
      </c>
      <c r="O163" s="234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148</v>
      </c>
      <c r="AT163" s="230" t="s">
        <v>134</v>
      </c>
      <c r="AU163" s="230" t="s">
        <v>88</v>
      </c>
      <c r="AY163" s="17" t="s">
        <v>133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86</v>
      </c>
      <c r="BK163" s="231">
        <f>ROUND(I163*H163,2)</f>
        <v>0</v>
      </c>
      <c r="BL163" s="17" t="s">
        <v>148</v>
      </c>
      <c r="BM163" s="230" t="s">
        <v>441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uPIjH1ozQ43xUPkhh9uM9+tbD1QcBrclErBo646CW/ZydARDYvb8+hQi1sr62CLqV0vzHxVGEdfm9FmcT8457g==" hashValue="K3fTfY5VTZUd4qkJiaUZBSsMR9SwoiPOiTLvkZ7A0VyW2LILzhVWpnOUZF1LkhJD2TMj8q2h6MwhcKuZJfIYUw==" algorithmName="SHA-512" password="CC35"/>
  <autoFilter ref="C121:K16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Trolejbusová trať Dukla vozovna  - hlavní nádraží</v>
      </c>
      <c r="F7" s="150"/>
      <c r="G7" s="150"/>
      <c r="H7" s="150"/>
      <c r="L7" s="20"/>
    </row>
    <row r="8" s="1" customFormat="1" ht="12" customHeight="1">
      <c r="B8" s="20"/>
      <c r="D8" s="150" t="s">
        <v>109</v>
      </c>
      <c r="L8" s="20"/>
    </row>
    <row r="9" s="2" customFormat="1" ht="16.5" customHeight="1">
      <c r="A9" s="38"/>
      <c r="B9" s="44"/>
      <c r="C9" s="38"/>
      <c r="D9" s="38"/>
      <c r="E9" s="151" t="s">
        <v>442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443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444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31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0" t="s">
        <v>27</v>
      </c>
      <c r="J23" s="141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ROUND((SUM(BE125:BE161)),  2)</f>
        <v>0</v>
      </c>
      <c r="G35" s="38"/>
      <c r="H35" s="38"/>
      <c r="I35" s="164">
        <v>0.20999999999999999</v>
      </c>
      <c r="J35" s="163">
        <f>ROUND(((SUM(BE125:BE161))*I35),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ROUND((SUM(BF125:BF161)),  2)</f>
        <v>0</v>
      </c>
      <c r="G36" s="38"/>
      <c r="H36" s="38"/>
      <c r="I36" s="164">
        <v>0.14999999999999999</v>
      </c>
      <c r="J36" s="163">
        <f>ROUND(((SUM(BF125:BF161))*I36),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ROUND((SUM(BG125:BG161)),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ROUND((SUM(BH125:BH161)),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ROUND((SUM(BI125:BI161)),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Trolejbusová trať Dukla vozovna  - hlavní nádraží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442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999.0 - Základy, kontejnerový objekt měnírny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Pardubice </v>
      </c>
      <c r="G91" s="40"/>
      <c r="H91" s="40"/>
      <c r="I91" s="32" t="s">
        <v>22</v>
      </c>
      <c r="J91" s="79" t="str">
        <f>IF(J14="","",J14)</f>
        <v>16. 10. 2020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Dopravní podnik města Pardubic</v>
      </c>
      <c r="G93" s="40"/>
      <c r="H93" s="40"/>
      <c r="I93" s="32" t="s">
        <v>30</v>
      </c>
      <c r="J93" s="36" t="str">
        <f>E23</f>
        <v>PRODIN a.s., K Vápence 2745, 530 02 Pardubice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Michal Hornýš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112</v>
      </c>
      <c r="D96" s="185"/>
      <c r="E96" s="185"/>
      <c r="F96" s="185"/>
      <c r="G96" s="185"/>
      <c r="H96" s="185"/>
      <c r="I96" s="185"/>
      <c r="J96" s="186" t="s">
        <v>113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114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188"/>
      <c r="C99" s="189"/>
      <c r="D99" s="190" t="s">
        <v>170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7"/>
      <c r="C100" s="133"/>
      <c r="D100" s="238" t="s">
        <v>171</v>
      </c>
      <c r="E100" s="239"/>
      <c r="F100" s="239"/>
      <c r="G100" s="239"/>
      <c r="H100" s="239"/>
      <c r="I100" s="239"/>
      <c r="J100" s="240">
        <f>J127</f>
        <v>0</v>
      </c>
      <c r="K100" s="133"/>
      <c r="L100" s="241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7"/>
      <c r="C101" s="133"/>
      <c r="D101" s="238" t="s">
        <v>445</v>
      </c>
      <c r="E101" s="239"/>
      <c r="F101" s="239"/>
      <c r="G101" s="239"/>
      <c r="H101" s="239"/>
      <c r="I101" s="239"/>
      <c r="J101" s="240">
        <f>J151</f>
        <v>0</v>
      </c>
      <c r="K101" s="133"/>
      <c r="L101" s="241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7"/>
      <c r="C102" s="133"/>
      <c r="D102" s="238" t="s">
        <v>173</v>
      </c>
      <c r="E102" s="239"/>
      <c r="F102" s="239"/>
      <c r="G102" s="239"/>
      <c r="H102" s="239"/>
      <c r="I102" s="239"/>
      <c r="J102" s="240">
        <f>J158</f>
        <v>0</v>
      </c>
      <c r="K102" s="133"/>
      <c r="L102" s="241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7"/>
      <c r="C103" s="133"/>
      <c r="D103" s="238" t="s">
        <v>175</v>
      </c>
      <c r="E103" s="239"/>
      <c r="F103" s="239"/>
      <c r="G103" s="239"/>
      <c r="H103" s="239"/>
      <c r="I103" s="239"/>
      <c r="J103" s="240">
        <f>J160</f>
        <v>0</v>
      </c>
      <c r="K103" s="133"/>
      <c r="L103" s="241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 xml:space="preserve">Trolejbusová trať Dukla vozovna  - hlavní nádraží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109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442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443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 xml:space="preserve">999.0 - Základy, kontejnerový objekt měnírny 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Pardubice </v>
      </c>
      <c r="G119" s="40"/>
      <c r="H119" s="40"/>
      <c r="I119" s="32" t="s">
        <v>22</v>
      </c>
      <c r="J119" s="79" t="str">
        <f>IF(J14="","",J14)</f>
        <v>16. 10. 2020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E17</f>
        <v>Dopravní podnik města Pardubic</v>
      </c>
      <c r="G121" s="40"/>
      <c r="H121" s="40"/>
      <c r="I121" s="32" t="s">
        <v>30</v>
      </c>
      <c r="J121" s="36" t="str">
        <f>E23</f>
        <v>PRODIN a.s., K Vápence 2745, 530 02 Pardubice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32" t="s">
        <v>35</v>
      </c>
      <c r="J122" s="36" t="str">
        <f>E26</f>
        <v>Ing. Michal Hornýš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94"/>
      <c r="B124" s="195"/>
      <c r="C124" s="196" t="s">
        <v>118</v>
      </c>
      <c r="D124" s="197" t="s">
        <v>63</v>
      </c>
      <c r="E124" s="197" t="s">
        <v>59</v>
      </c>
      <c r="F124" s="197" t="s">
        <v>60</v>
      </c>
      <c r="G124" s="197" t="s">
        <v>119</v>
      </c>
      <c r="H124" s="197" t="s">
        <v>120</v>
      </c>
      <c r="I124" s="197" t="s">
        <v>121</v>
      </c>
      <c r="J124" s="197" t="s">
        <v>113</v>
      </c>
      <c r="K124" s="198" t="s">
        <v>122</v>
      </c>
      <c r="L124" s="199"/>
      <c r="M124" s="100" t="s">
        <v>1</v>
      </c>
      <c r="N124" s="101" t="s">
        <v>42</v>
      </c>
      <c r="O124" s="101" t="s">
        <v>123</v>
      </c>
      <c r="P124" s="101" t="s">
        <v>124</v>
      </c>
      <c r="Q124" s="101" t="s">
        <v>125</v>
      </c>
      <c r="R124" s="101" t="s">
        <v>126</v>
      </c>
      <c r="S124" s="101" t="s">
        <v>127</v>
      </c>
      <c r="T124" s="102" t="s">
        <v>128</v>
      </c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</row>
    <row r="125" s="2" customFormat="1" ht="22.8" customHeight="1">
      <c r="A125" s="38"/>
      <c r="B125" s="39"/>
      <c r="C125" s="107" t="s">
        <v>129</v>
      </c>
      <c r="D125" s="40"/>
      <c r="E125" s="40"/>
      <c r="F125" s="40"/>
      <c r="G125" s="40"/>
      <c r="H125" s="40"/>
      <c r="I125" s="40"/>
      <c r="J125" s="200">
        <f>BK125</f>
        <v>0</v>
      </c>
      <c r="K125" s="40"/>
      <c r="L125" s="44"/>
      <c r="M125" s="103"/>
      <c r="N125" s="201"/>
      <c r="O125" s="104"/>
      <c r="P125" s="202">
        <f>P126</f>
        <v>0</v>
      </c>
      <c r="Q125" s="104"/>
      <c r="R125" s="202">
        <f>R126</f>
        <v>21.063381280000002</v>
      </c>
      <c r="S125" s="104"/>
      <c r="T125" s="203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115</v>
      </c>
      <c r="BK125" s="204">
        <f>BK126</f>
        <v>0</v>
      </c>
    </row>
    <row r="126" s="11" customFormat="1" ht="25.92" customHeight="1">
      <c r="A126" s="11"/>
      <c r="B126" s="205"/>
      <c r="C126" s="206"/>
      <c r="D126" s="207" t="s">
        <v>77</v>
      </c>
      <c r="E126" s="208" t="s">
        <v>176</v>
      </c>
      <c r="F126" s="208" t="s">
        <v>177</v>
      </c>
      <c r="G126" s="206"/>
      <c r="H126" s="206"/>
      <c r="I126" s="209"/>
      <c r="J126" s="210">
        <f>BK126</f>
        <v>0</v>
      </c>
      <c r="K126" s="206"/>
      <c r="L126" s="211"/>
      <c r="M126" s="212"/>
      <c r="N126" s="213"/>
      <c r="O126" s="213"/>
      <c r="P126" s="214">
        <f>P127+P151+P158+P160</f>
        <v>0</v>
      </c>
      <c r="Q126" s="213"/>
      <c r="R126" s="214">
        <f>R127+R151+R158+R160</f>
        <v>21.063381280000002</v>
      </c>
      <c r="S126" s="213"/>
      <c r="T126" s="215">
        <f>T127+T151+T158+T160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6" t="s">
        <v>86</v>
      </c>
      <c r="AT126" s="217" t="s">
        <v>77</v>
      </c>
      <c r="AU126" s="217" t="s">
        <v>78</v>
      </c>
      <c r="AY126" s="216" t="s">
        <v>133</v>
      </c>
      <c r="BK126" s="218">
        <f>BK127+BK151+BK158+BK160</f>
        <v>0</v>
      </c>
    </row>
    <row r="127" s="11" customFormat="1" ht="22.8" customHeight="1">
      <c r="A127" s="11"/>
      <c r="B127" s="205"/>
      <c r="C127" s="206"/>
      <c r="D127" s="207" t="s">
        <v>77</v>
      </c>
      <c r="E127" s="242" t="s">
        <v>86</v>
      </c>
      <c r="F127" s="242" t="s">
        <v>178</v>
      </c>
      <c r="G127" s="206"/>
      <c r="H127" s="206"/>
      <c r="I127" s="209"/>
      <c r="J127" s="243">
        <f>BK127</f>
        <v>0</v>
      </c>
      <c r="K127" s="206"/>
      <c r="L127" s="211"/>
      <c r="M127" s="212"/>
      <c r="N127" s="213"/>
      <c r="O127" s="213"/>
      <c r="P127" s="214">
        <f>SUM(P128:P150)</f>
        <v>0</v>
      </c>
      <c r="Q127" s="213"/>
      <c r="R127" s="214">
        <f>SUM(R128:R150)</f>
        <v>0.0021000000000000003</v>
      </c>
      <c r="S127" s="213"/>
      <c r="T127" s="215">
        <f>SUM(T128:T150)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6" t="s">
        <v>86</v>
      </c>
      <c r="AT127" s="217" t="s">
        <v>77</v>
      </c>
      <c r="AU127" s="217" t="s">
        <v>86</v>
      </c>
      <c r="AY127" s="216" t="s">
        <v>133</v>
      </c>
      <c r="BK127" s="218">
        <f>SUM(BK128:BK150)</f>
        <v>0</v>
      </c>
    </row>
    <row r="128" s="2" customFormat="1" ht="33" customHeight="1">
      <c r="A128" s="38"/>
      <c r="B128" s="39"/>
      <c r="C128" s="219" t="s">
        <v>86</v>
      </c>
      <c r="D128" s="219" t="s">
        <v>134</v>
      </c>
      <c r="E128" s="220" t="s">
        <v>179</v>
      </c>
      <c r="F128" s="221" t="s">
        <v>180</v>
      </c>
      <c r="G128" s="222" t="s">
        <v>181</v>
      </c>
      <c r="H128" s="223">
        <v>10.199999999999999</v>
      </c>
      <c r="I128" s="224"/>
      <c r="J128" s="225">
        <f>ROUND(I128*H128,2)</f>
        <v>0</v>
      </c>
      <c r="K128" s="221" t="s">
        <v>182</v>
      </c>
      <c r="L128" s="44"/>
      <c r="M128" s="226" t="s">
        <v>1</v>
      </c>
      <c r="N128" s="227" t="s">
        <v>43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148</v>
      </c>
      <c r="AT128" s="230" t="s">
        <v>134</v>
      </c>
      <c r="AU128" s="230" t="s">
        <v>88</v>
      </c>
      <c r="AY128" s="17" t="s">
        <v>133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86</v>
      </c>
      <c r="BK128" s="231">
        <f>ROUND(I128*H128,2)</f>
        <v>0</v>
      </c>
      <c r="BL128" s="17" t="s">
        <v>148</v>
      </c>
      <c r="BM128" s="230" t="s">
        <v>446</v>
      </c>
    </row>
    <row r="129" s="13" customFormat="1">
      <c r="A129" s="13"/>
      <c r="B129" s="244"/>
      <c r="C129" s="245"/>
      <c r="D129" s="246" t="s">
        <v>184</v>
      </c>
      <c r="E129" s="247" t="s">
        <v>1</v>
      </c>
      <c r="F129" s="248" t="s">
        <v>447</v>
      </c>
      <c r="G129" s="245"/>
      <c r="H129" s="249">
        <v>10.199999999999999</v>
      </c>
      <c r="I129" s="250"/>
      <c r="J129" s="245"/>
      <c r="K129" s="245"/>
      <c r="L129" s="251"/>
      <c r="M129" s="252"/>
      <c r="N129" s="253"/>
      <c r="O129" s="253"/>
      <c r="P129" s="253"/>
      <c r="Q129" s="253"/>
      <c r="R129" s="253"/>
      <c r="S129" s="253"/>
      <c r="T129" s="25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5" t="s">
        <v>184</v>
      </c>
      <c r="AU129" s="255" t="s">
        <v>88</v>
      </c>
      <c r="AV129" s="13" t="s">
        <v>88</v>
      </c>
      <c r="AW129" s="13" t="s">
        <v>34</v>
      </c>
      <c r="AX129" s="13" t="s">
        <v>86</v>
      </c>
      <c r="AY129" s="255" t="s">
        <v>133</v>
      </c>
    </row>
    <row r="130" s="2" customFormat="1" ht="33" customHeight="1">
      <c r="A130" s="38"/>
      <c r="B130" s="39"/>
      <c r="C130" s="219" t="s">
        <v>88</v>
      </c>
      <c r="D130" s="219" t="s">
        <v>134</v>
      </c>
      <c r="E130" s="220" t="s">
        <v>186</v>
      </c>
      <c r="F130" s="221" t="s">
        <v>187</v>
      </c>
      <c r="G130" s="222" t="s">
        <v>181</v>
      </c>
      <c r="H130" s="223">
        <v>6.7999999999999998</v>
      </c>
      <c r="I130" s="224"/>
      <c r="J130" s="225">
        <f>ROUND(I130*H130,2)</f>
        <v>0</v>
      </c>
      <c r="K130" s="221" t="s">
        <v>182</v>
      </c>
      <c r="L130" s="44"/>
      <c r="M130" s="226" t="s">
        <v>1</v>
      </c>
      <c r="N130" s="227" t="s">
        <v>43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148</v>
      </c>
      <c r="AT130" s="230" t="s">
        <v>134</v>
      </c>
      <c r="AU130" s="230" t="s">
        <v>88</v>
      </c>
      <c r="AY130" s="17" t="s">
        <v>133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86</v>
      </c>
      <c r="BK130" s="231">
        <f>ROUND(I130*H130,2)</f>
        <v>0</v>
      </c>
      <c r="BL130" s="17" t="s">
        <v>148</v>
      </c>
      <c r="BM130" s="230" t="s">
        <v>448</v>
      </c>
    </row>
    <row r="131" s="13" customFormat="1">
      <c r="A131" s="13"/>
      <c r="B131" s="244"/>
      <c r="C131" s="245"/>
      <c r="D131" s="246" t="s">
        <v>184</v>
      </c>
      <c r="E131" s="247" t="s">
        <v>1</v>
      </c>
      <c r="F131" s="248" t="s">
        <v>449</v>
      </c>
      <c r="G131" s="245"/>
      <c r="H131" s="249">
        <v>6.7999999999999998</v>
      </c>
      <c r="I131" s="250"/>
      <c r="J131" s="245"/>
      <c r="K131" s="245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184</v>
      </c>
      <c r="AU131" s="255" t="s">
        <v>88</v>
      </c>
      <c r="AV131" s="13" t="s">
        <v>88</v>
      </c>
      <c r="AW131" s="13" t="s">
        <v>34</v>
      </c>
      <c r="AX131" s="13" t="s">
        <v>86</v>
      </c>
      <c r="AY131" s="255" t="s">
        <v>133</v>
      </c>
    </row>
    <row r="132" s="2" customFormat="1" ht="33" customHeight="1">
      <c r="A132" s="38"/>
      <c r="B132" s="39"/>
      <c r="C132" s="219" t="s">
        <v>144</v>
      </c>
      <c r="D132" s="219" t="s">
        <v>134</v>
      </c>
      <c r="E132" s="220" t="s">
        <v>190</v>
      </c>
      <c r="F132" s="221" t="s">
        <v>191</v>
      </c>
      <c r="G132" s="222" t="s">
        <v>181</v>
      </c>
      <c r="H132" s="223">
        <v>8.4480000000000004</v>
      </c>
      <c r="I132" s="224"/>
      <c r="J132" s="225">
        <f>ROUND(I132*H132,2)</f>
        <v>0</v>
      </c>
      <c r="K132" s="221" t="s">
        <v>182</v>
      </c>
      <c r="L132" s="44"/>
      <c r="M132" s="226" t="s">
        <v>1</v>
      </c>
      <c r="N132" s="227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148</v>
      </c>
      <c r="AT132" s="230" t="s">
        <v>134</v>
      </c>
      <c r="AU132" s="230" t="s">
        <v>88</v>
      </c>
      <c r="AY132" s="17" t="s">
        <v>133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148</v>
      </c>
      <c r="BM132" s="230" t="s">
        <v>450</v>
      </c>
    </row>
    <row r="133" s="13" customFormat="1">
      <c r="A133" s="13"/>
      <c r="B133" s="244"/>
      <c r="C133" s="245"/>
      <c r="D133" s="246" t="s">
        <v>184</v>
      </c>
      <c r="E133" s="247" t="s">
        <v>1</v>
      </c>
      <c r="F133" s="248" t="s">
        <v>451</v>
      </c>
      <c r="G133" s="245"/>
      <c r="H133" s="249">
        <v>8.4480000000000004</v>
      </c>
      <c r="I133" s="250"/>
      <c r="J133" s="245"/>
      <c r="K133" s="245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184</v>
      </c>
      <c r="AU133" s="255" t="s">
        <v>88</v>
      </c>
      <c r="AV133" s="13" t="s">
        <v>88</v>
      </c>
      <c r="AW133" s="13" t="s">
        <v>34</v>
      </c>
      <c r="AX133" s="13" t="s">
        <v>86</v>
      </c>
      <c r="AY133" s="255" t="s">
        <v>133</v>
      </c>
    </row>
    <row r="134" s="2" customFormat="1" ht="33" customHeight="1">
      <c r="A134" s="38"/>
      <c r="B134" s="39"/>
      <c r="C134" s="219" t="s">
        <v>148</v>
      </c>
      <c r="D134" s="219" t="s">
        <v>134</v>
      </c>
      <c r="E134" s="220" t="s">
        <v>194</v>
      </c>
      <c r="F134" s="221" t="s">
        <v>195</v>
      </c>
      <c r="G134" s="222" t="s">
        <v>181</v>
      </c>
      <c r="H134" s="223">
        <v>16.448</v>
      </c>
      <c r="I134" s="224"/>
      <c r="J134" s="225">
        <f>ROUND(I134*H134,2)</f>
        <v>0</v>
      </c>
      <c r="K134" s="221" t="s">
        <v>182</v>
      </c>
      <c r="L134" s="44"/>
      <c r="M134" s="226" t="s">
        <v>1</v>
      </c>
      <c r="N134" s="227" t="s">
        <v>43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148</v>
      </c>
      <c r="AT134" s="230" t="s">
        <v>134</v>
      </c>
      <c r="AU134" s="230" t="s">
        <v>88</v>
      </c>
      <c r="AY134" s="17" t="s">
        <v>133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86</v>
      </c>
      <c r="BK134" s="231">
        <f>ROUND(I134*H134,2)</f>
        <v>0</v>
      </c>
      <c r="BL134" s="17" t="s">
        <v>148</v>
      </c>
      <c r="BM134" s="230" t="s">
        <v>452</v>
      </c>
    </row>
    <row r="135" s="13" customFormat="1">
      <c r="A135" s="13"/>
      <c r="B135" s="244"/>
      <c r="C135" s="245"/>
      <c r="D135" s="246" t="s">
        <v>184</v>
      </c>
      <c r="E135" s="247" t="s">
        <v>1</v>
      </c>
      <c r="F135" s="248" t="s">
        <v>453</v>
      </c>
      <c r="G135" s="245"/>
      <c r="H135" s="249">
        <v>17</v>
      </c>
      <c r="I135" s="250"/>
      <c r="J135" s="245"/>
      <c r="K135" s="245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184</v>
      </c>
      <c r="AU135" s="255" t="s">
        <v>88</v>
      </c>
      <c r="AV135" s="13" t="s">
        <v>88</v>
      </c>
      <c r="AW135" s="13" t="s">
        <v>34</v>
      </c>
      <c r="AX135" s="13" t="s">
        <v>78</v>
      </c>
      <c r="AY135" s="255" t="s">
        <v>133</v>
      </c>
    </row>
    <row r="136" s="13" customFormat="1">
      <c r="A136" s="13"/>
      <c r="B136" s="244"/>
      <c r="C136" s="245"/>
      <c r="D136" s="246" t="s">
        <v>184</v>
      </c>
      <c r="E136" s="247" t="s">
        <v>1</v>
      </c>
      <c r="F136" s="248" t="s">
        <v>454</v>
      </c>
      <c r="G136" s="245"/>
      <c r="H136" s="249">
        <v>8.4480000000000004</v>
      </c>
      <c r="I136" s="250"/>
      <c r="J136" s="245"/>
      <c r="K136" s="245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184</v>
      </c>
      <c r="AU136" s="255" t="s">
        <v>88</v>
      </c>
      <c r="AV136" s="13" t="s">
        <v>88</v>
      </c>
      <c r="AW136" s="13" t="s">
        <v>34</v>
      </c>
      <c r="AX136" s="13" t="s">
        <v>78</v>
      </c>
      <c r="AY136" s="255" t="s">
        <v>133</v>
      </c>
    </row>
    <row r="137" s="13" customFormat="1">
      <c r="A137" s="13"/>
      <c r="B137" s="244"/>
      <c r="C137" s="245"/>
      <c r="D137" s="246" t="s">
        <v>184</v>
      </c>
      <c r="E137" s="247" t="s">
        <v>1</v>
      </c>
      <c r="F137" s="248" t="s">
        <v>455</v>
      </c>
      <c r="G137" s="245"/>
      <c r="H137" s="249">
        <v>-9</v>
      </c>
      <c r="I137" s="250"/>
      <c r="J137" s="245"/>
      <c r="K137" s="245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184</v>
      </c>
      <c r="AU137" s="255" t="s">
        <v>88</v>
      </c>
      <c r="AV137" s="13" t="s">
        <v>88</v>
      </c>
      <c r="AW137" s="13" t="s">
        <v>34</v>
      </c>
      <c r="AX137" s="13" t="s">
        <v>78</v>
      </c>
      <c r="AY137" s="255" t="s">
        <v>133</v>
      </c>
    </row>
    <row r="138" s="14" customFormat="1">
      <c r="A138" s="14"/>
      <c r="B138" s="256"/>
      <c r="C138" s="257"/>
      <c r="D138" s="246" t="s">
        <v>184</v>
      </c>
      <c r="E138" s="258" t="s">
        <v>1</v>
      </c>
      <c r="F138" s="259" t="s">
        <v>200</v>
      </c>
      <c r="G138" s="257"/>
      <c r="H138" s="260">
        <v>16.448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6" t="s">
        <v>184</v>
      </c>
      <c r="AU138" s="266" t="s">
        <v>88</v>
      </c>
      <c r="AV138" s="14" t="s">
        <v>148</v>
      </c>
      <c r="AW138" s="14" t="s">
        <v>34</v>
      </c>
      <c r="AX138" s="14" t="s">
        <v>86</v>
      </c>
      <c r="AY138" s="266" t="s">
        <v>133</v>
      </c>
    </row>
    <row r="139" s="2" customFormat="1">
      <c r="A139" s="38"/>
      <c r="B139" s="39"/>
      <c r="C139" s="219" t="s">
        <v>132</v>
      </c>
      <c r="D139" s="219" t="s">
        <v>134</v>
      </c>
      <c r="E139" s="220" t="s">
        <v>201</v>
      </c>
      <c r="F139" s="221" t="s">
        <v>202</v>
      </c>
      <c r="G139" s="222" t="s">
        <v>203</v>
      </c>
      <c r="H139" s="223">
        <v>29.606000000000002</v>
      </c>
      <c r="I139" s="224"/>
      <c r="J139" s="225">
        <f>ROUND(I139*H139,2)</f>
        <v>0</v>
      </c>
      <c r="K139" s="221" t="s">
        <v>182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148</v>
      </c>
      <c r="AT139" s="230" t="s">
        <v>134</v>
      </c>
      <c r="AU139" s="230" t="s">
        <v>88</v>
      </c>
      <c r="AY139" s="17" t="s">
        <v>133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148</v>
      </c>
      <c r="BM139" s="230" t="s">
        <v>456</v>
      </c>
    </row>
    <row r="140" s="13" customFormat="1">
      <c r="A140" s="13"/>
      <c r="B140" s="244"/>
      <c r="C140" s="245"/>
      <c r="D140" s="246" t="s">
        <v>184</v>
      </c>
      <c r="E140" s="247" t="s">
        <v>1</v>
      </c>
      <c r="F140" s="248" t="s">
        <v>457</v>
      </c>
      <c r="G140" s="245"/>
      <c r="H140" s="249">
        <v>29.606000000000002</v>
      </c>
      <c r="I140" s="250"/>
      <c r="J140" s="245"/>
      <c r="K140" s="245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184</v>
      </c>
      <c r="AU140" s="255" t="s">
        <v>88</v>
      </c>
      <c r="AV140" s="13" t="s">
        <v>88</v>
      </c>
      <c r="AW140" s="13" t="s">
        <v>34</v>
      </c>
      <c r="AX140" s="13" t="s">
        <v>86</v>
      </c>
      <c r="AY140" s="255" t="s">
        <v>133</v>
      </c>
    </row>
    <row r="141" s="2" customFormat="1" ht="16.5" customHeight="1">
      <c r="A141" s="38"/>
      <c r="B141" s="39"/>
      <c r="C141" s="219" t="s">
        <v>155</v>
      </c>
      <c r="D141" s="219" t="s">
        <v>134</v>
      </c>
      <c r="E141" s="220" t="s">
        <v>206</v>
      </c>
      <c r="F141" s="221" t="s">
        <v>207</v>
      </c>
      <c r="G141" s="222" t="s">
        <v>181</v>
      </c>
      <c r="H141" s="223">
        <v>16.448</v>
      </c>
      <c r="I141" s="224"/>
      <c r="J141" s="225">
        <f>ROUND(I141*H141,2)</f>
        <v>0</v>
      </c>
      <c r="K141" s="221" t="s">
        <v>182</v>
      </c>
      <c r="L141" s="44"/>
      <c r="M141" s="226" t="s">
        <v>1</v>
      </c>
      <c r="N141" s="227" t="s">
        <v>43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148</v>
      </c>
      <c r="AT141" s="230" t="s">
        <v>134</v>
      </c>
      <c r="AU141" s="230" t="s">
        <v>88</v>
      </c>
      <c r="AY141" s="17" t="s">
        <v>133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86</v>
      </c>
      <c r="BK141" s="231">
        <f>ROUND(I141*H141,2)</f>
        <v>0</v>
      </c>
      <c r="BL141" s="17" t="s">
        <v>148</v>
      </c>
      <c r="BM141" s="230" t="s">
        <v>458</v>
      </c>
    </row>
    <row r="142" s="2" customFormat="1">
      <c r="A142" s="38"/>
      <c r="B142" s="39"/>
      <c r="C142" s="219" t="s">
        <v>159</v>
      </c>
      <c r="D142" s="219" t="s">
        <v>134</v>
      </c>
      <c r="E142" s="220" t="s">
        <v>459</v>
      </c>
      <c r="F142" s="221" t="s">
        <v>460</v>
      </c>
      <c r="G142" s="222" t="s">
        <v>227</v>
      </c>
      <c r="H142" s="223">
        <v>60</v>
      </c>
      <c r="I142" s="224"/>
      <c r="J142" s="225">
        <f>ROUND(I142*H142,2)</f>
        <v>0</v>
      </c>
      <c r="K142" s="221" t="s">
        <v>182</v>
      </c>
      <c r="L142" s="44"/>
      <c r="M142" s="226" t="s">
        <v>1</v>
      </c>
      <c r="N142" s="227" t="s">
        <v>43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148</v>
      </c>
      <c r="AT142" s="230" t="s">
        <v>134</v>
      </c>
      <c r="AU142" s="230" t="s">
        <v>88</v>
      </c>
      <c r="AY142" s="17" t="s">
        <v>133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148</v>
      </c>
      <c r="BM142" s="230" t="s">
        <v>461</v>
      </c>
    </row>
    <row r="143" s="2" customFormat="1" ht="16.5" customHeight="1">
      <c r="A143" s="38"/>
      <c r="B143" s="39"/>
      <c r="C143" s="267" t="s">
        <v>164</v>
      </c>
      <c r="D143" s="267" t="s">
        <v>219</v>
      </c>
      <c r="E143" s="268" t="s">
        <v>462</v>
      </c>
      <c r="F143" s="269" t="s">
        <v>463</v>
      </c>
      <c r="G143" s="270" t="s">
        <v>464</v>
      </c>
      <c r="H143" s="271">
        <v>2.1000000000000001</v>
      </c>
      <c r="I143" s="272"/>
      <c r="J143" s="273">
        <f>ROUND(I143*H143,2)</f>
        <v>0</v>
      </c>
      <c r="K143" s="269" t="s">
        <v>182</v>
      </c>
      <c r="L143" s="274"/>
      <c r="M143" s="275" t="s">
        <v>1</v>
      </c>
      <c r="N143" s="276" t="s">
        <v>43</v>
      </c>
      <c r="O143" s="91"/>
      <c r="P143" s="228">
        <f>O143*H143</f>
        <v>0</v>
      </c>
      <c r="Q143" s="228">
        <v>0.001</v>
      </c>
      <c r="R143" s="228">
        <f>Q143*H143</f>
        <v>0.0021000000000000003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164</v>
      </c>
      <c r="AT143" s="230" t="s">
        <v>219</v>
      </c>
      <c r="AU143" s="230" t="s">
        <v>88</v>
      </c>
      <c r="AY143" s="17" t="s">
        <v>133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148</v>
      </c>
      <c r="BM143" s="230" t="s">
        <v>465</v>
      </c>
    </row>
    <row r="144" s="13" customFormat="1">
      <c r="A144" s="13"/>
      <c r="B144" s="244"/>
      <c r="C144" s="245"/>
      <c r="D144" s="246" t="s">
        <v>184</v>
      </c>
      <c r="E144" s="247" t="s">
        <v>1</v>
      </c>
      <c r="F144" s="248" t="s">
        <v>466</v>
      </c>
      <c r="G144" s="245"/>
      <c r="H144" s="249">
        <v>2.1000000000000001</v>
      </c>
      <c r="I144" s="250"/>
      <c r="J144" s="245"/>
      <c r="K144" s="245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184</v>
      </c>
      <c r="AU144" s="255" t="s">
        <v>88</v>
      </c>
      <c r="AV144" s="13" t="s">
        <v>88</v>
      </c>
      <c r="AW144" s="13" t="s">
        <v>34</v>
      </c>
      <c r="AX144" s="13" t="s">
        <v>86</v>
      </c>
      <c r="AY144" s="255" t="s">
        <v>133</v>
      </c>
    </row>
    <row r="145" s="2" customFormat="1">
      <c r="A145" s="38"/>
      <c r="B145" s="39"/>
      <c r="C145" s="219" t="s">
        <v>218</v>
      </c>
      <c r="D145" s="219" t="s">
        <v>134</v>
      </c>
      <c r="E145" s="220" t="s">
        <v>467</v>
      </c>
      <c r="F145" s="221" t="s">
        <v>468</v>
      </c>
      <c r="G145" s="222" t="s">
        <v>227</v>
      </c>
      <c r="H145" s="223">
        <v>60</v>
      </c>
      <c r="I145" s="224"/>
      <c r="J145" s="225">
        <f>ROUND(I145*H145,2)</f>
        <v>0</v>
      </c>
      <c r="K145" s="221" t="s">
        <v>182</v>
      </c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148</v>
      </c>
      <c r="AT145" s="230" t="s">
        <v>134</v>
      </c>
      <c r="AU145" s="230" t="s">
        <v>88</v>
      </c>
      <c r="AY145" s="17" t="s">
        <v>133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148</v>
      </c>
      <c r="BM145" s="230" t="s">
        <v>469</v>
      </c>
    </row>
    <row r="146" s="13" customFormat="1">
      <c r="A146" s="13"/>
      <c r="B146" s="244"/>
      <c r="C146" s="245"/>
      <c r="D146" s="246" t="s">
        <v>184</v>
      </c>
      <c r="E146" s="247" t="s">
        <v>1</v>
      </c>
      <c r="F146" s="248" t="s">
        <v>470</v>
      </c>
      <c r="G146" s="245"/>
      <c r="H146" s="249">
        <v>60</v>
      </c>
      <c r="I146" s="250"/>
      <c r="J146" s="245"/>
      <c r="K146" s="245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184</v>
      </c>
      <c r="AU146" s="255" t="s">
        <v>88</v>
      </c>
      <c r="AV146" s="13" t="s">
        <v>88</v>
      </c>
      <c r="AW146" s="13" t="s">
        <v>34</v>
      </c>
      <c r="AX146" s="13" t="s">
        <v>86</v>
      </c>
      <c r="AY146" s="255" t="s">
        <v>133</v>
      </c>
    </row>
    <row r="147" s="2" customFormat="1">
      <c r="A147" s="38"/>
      <c r="B147" s="39"/>
      <c r="C147" s="219" t="s">
        <v>224</v>
      </c>
      <c r="D147" s="219" t="s">
        <v>134</v>
      </c>
      <c r="E147" s="220" t="s">
        <v>471</v>
      </c>
      <c r="F147" s="221" t="s">
        <v>472</v>
      </c>
      <c r="G147" s="222" t="s">
        <v>227</v>
      </c>
      <c r="H147" s="223">
        <v>60</v>
      </c>
      <c r="I147" s="224"/>
      <c r="J147" s="225">
        <f>ROUND(I147*H147,2)</f>
        <v>0</v>
      </c>
      <c r="K147" s="221" t="s">
        <v>182</v>
      </c>
      <c r="L147" s="44"/>
      <c r="M147" s="226" t="s">
        <v>1</v>
      </c>
      <c r="N147" s="227" t="s">
        <v>43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148</v>
      </c>
      <c r="AT147" s="230" t="s">
        <v>134</v>
      </c>
      <c r="AU147" s="230" t="s">
        <v>88</v>
      </c>
      <c r="AY147" s="17" t="s">
        <v>133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86</v>
      </c>
      <c r="BK147" s="231">
        <f>ROUND(I147*H147,2)</f>
        <v>0</v>
      </c>
      <c r="BL147" s="17" t="s">
        <v>148</v>
      </c>
      <c r="BM147" s="230" t="s">
        <v>473</v>
      </c>
    </row>
    <row r="148" s="2" customFormat="1">
      <c r="A148" s="38"/>
      <c r="B148" s="39"/>
      <c r="C148" s="219" t="s">
        <v>231</v>
      </c>
      <c r="D148" s="219" t="s">
        <v>134</v>
      </c>
      <c r="E148" s="220" t="s">
        <v>225</v>
      </c>
      <c r="F148" s="221" t="s">
        <v>226</v>
      </c>
      <c r="G148" s="222" t="s">
        <v>227</v>
      </c>
      <c r="H148" s="223">
        <v>34</v>
      </c>
      <c r="I148" s="224"/>
      <c r="J148" s="225">
        <f>ROUND(I148*H148,2)</f>
        <v>0</v>
      </c>
      <c r="K148" s="221" t="s">
        <v>182</v>
      </c>
      <c r="L148" s="44"/>
      <c r="M148" s="226" t="s">
        <v>1</v>
      </c>
      <c r="N148" s="227" t="s">
        <v>43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148</v>
      </c>
      <c r="AT148" s="230" t="s">
        <v>134</v>
      </c>
      <c r="AU148" s="230" t="s">
        <v>88</v>
      </c>
      <c r="AY148" s="17" t="s">
        <v>133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86</v>
      </c>
      <c r="BK148" s="231">
        <f>ROUND(I148*H148,2)</f>
        <v>0</v>
      </c>
      <c r="BL148" s="17" t="s">
        <v>148</v>
      </c>
      <c r="BM148" s="230" t="s">
        <v>474</v>
      </c>
    </row>
    <row r="149" s="2" customFormat="1" ht="21.75" customHeight="1">
      <c r="A149" s="38"/>
      <c r="B149" s="39"/>
      <c r="C149" s="219" t="s">
        <v>237</v>
      </c>
      <c r="D149" s="219" t="s">
        <v>134</v>
      </c>
      <c r="E149" s="220" t="s">
        <v>475</v>
      </c>
      <c r="F149" s="221" t="s">
        <v>476</v>
      </c>
      <c r="G149" s="222" t="s">
        <v>227</v>
      </c>
      <c r="H149" s="223">
        <v>60</v>
      </c>
      <c r="I149" s="224"/>
      <c r="J149" s="225">
        <f>ROUND(I149*H149,2)</f>
        <v>0</v>
      </c>
      <c r="K149" s="221" t="s">
        <v>182</v>
      </c>
      <c r="L149" s="44"/>
      <c r="M149" s="226" t="s">
        <v>1</v>
      </c>
      <c r="N149" s="227" t="s">
        <v>43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148</v>
      </c>
      <c r="AT149" s="230" t="s">
        <v>134</v>
      </c>
      <c r="AU149" s="230" t="s">
        <v>88</v>
      </c>
      <c r="AY149" s="17" t="s">
        <v>133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86</v>
      </c>
      <c r="BK149" s="231">
        <f>ROUND(I149*H149,2)</f>
        <v>0</v>
      </c>
      <c r="BL149" s="17" t="s">
        <v>148</v>
      </c>
      <c r="BM149" s="230" t="s">
        <v>477</v>
      </c>
    </row>
    <row r="150" s="2" customFormat="1" ht="16.5" customHeight="1">
      <c r="A150" s="38"/>
      <c r="B150" s="39"/>
      <c r="C150" s="219" t="s">
        <v>241</v>
      </c>
      <c r="D150" s="219" t="s">
        <v>134</v>
      </c>
      <c r="E150" s="220" t="s">
        <v>478</v>
      </c>
      <c r="F150" s="221" t="s">
        <v>479</v>
      </c>
      <c r="G150" s="222" t="s">
        <v>227</v>
      </c>
      <c r="H150" s="223">
        <v>60</v>
      </c>
      <c r="I150" s="224"/>
      <c r="J150" s="225">
        <f>ROUND(I150*H150,2)</f>
        <v>0</v>
      </c>
      <c r="K150" s="221" t="s">
        <v>182</v>
      </c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148</v>
      </c>
      <c r="AT150" s="230" t="s">
        <v>134</v>
      </c>
      <c r="AU150" s="230" t="s">
        <v>88</v>
      </c>
      <c r="AY150" s="17" t="s">
        <v>133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148</v>
      </c>
      <c r="BM150" s="230" t="s">
        <v>480</v>
      </c>
    </row>
    <row r="151" s="11" customFormat="1" ht="22.8" customHeight="1">
      <c r="A151" s="11"/>
      <c r="B151" s="205"/>
      <c r="C151" s="206"/>
      <c r="D151" s="207" t="s">
        <v>77</v>
      </c>
      <c r="E151" s="242" t="s">
        <v>88</v>
      </c>
      <c r="F151" s="242" t="s">
        <v>481</v>
      </c>
      <c r="G151" s="206"/>
      <c r="H151" s="206"/>
      <c r="I151" s="209"/>
      <c r="J151" s="243">
        <f>BK151</f>
        <v>0</v>
      </c>
      <c r="K151" s="206"/>
      <c r="L151" s="211"/>
      <c r="M151" s="212"/>
      <c r="N151" s="213"/>
      <c r="O151" s="213"/>
      <c r="P151" s="214">
        <f>SUM(P152:P157)</f>
        <v>0</v>
      </c>
      <c r="Q151" s="213"/>
      <c r="R151" s="214">
        <f>SUM(R152:R157)</f>
        <v>21.061281280000003</v>
      </c>
      <c r="S151" s="213"/>
      <c r="T151" s="215">
        <f>SUM(T152:T157)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16" t="s">
        <v>86</v>
      </c>
      <c r="AT151" s="217" t="s">
        <v>77</v>
      </c>
      <c r="AU151" s="217" t="s">
        <v>86</v>
      </c>
      <c r="AY151" s="216" t="s">
        <v>133</v>
      </c>
      <c r="BK151" s="218">
        <f>SUM(BK152:BK157)</f>
        <v>0</v>
      </c>
    </row>
    <row r="152" s="2" customFormat="1">
      <c r="A152" s="38"/>
      <c r="B152" s="39"/>
      <c r="C152" s="219" t="s">
        <v>247</v>
      </c>
      <c r="D152" s="219" t="s">
        <v>134</v>
      </c>
      <c r="E152" s="220" t="s">
        <v>482</v>
      </c>
      <c r="F152" s="221" t="s">
        <v>483</v>
      </c>
      <c r="G152" s="222" t="s">
        <v>181</v>
      </c>
      <c r="H152" s="223">
        <v>8.4480000000000004</v>
      </c>
      <c r="I152" s="224"/>
      <c r="J152" s="225">
        <f>ROUND(I152*H152,2)</f>
        <v>0</v>
      </c>
      <c r="K152" s="221" t="s">
        <v>182</v>
      </c>
      <c r="L152" s="44"/>
      <c r="M152" s="226" t="s">
        <v>1</v>
      </c>
      <c r="N152" s="227" t="s">
        <v>43</v>
      </c>
      <c r="O152" s="91"/>
      <c r="P152" s="228">
        <f>O152*H152</f>
        <v>0</v>
      </c>
      <c r="Q152" s="228">
        <v>2.45329</v>
      </c>
      <c r="R152" s="228">
        <f>Q152*H152</f>
        <v>20.725393920000002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148</v>
      </c>
      <c r="AT152" s="230" t="s">
        <v>134</v>
      </c>
      <c r="AU152" s="230" t="s">
        <v>88</v>
      </c>
      <c r="AY152" s="17" t="s">
        <v>133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86</v>
      </c>
      <c r="BK152" s="231">
        <f>ROUND(I152*H152,2)</f>
        <v>0</v>
      </c>
      <c r="BL152" s="17" t="s">
        <v>148</v>
      </c>
      <c r="BM152" s="230" t="s">
        <v>484</v>
      </c>
    </row>
    <row r="153" s="13" customFormat="1">
      <c r="A153" s="13"/>
      <c r="B153" s="244"/>
      <c r="C153" s="245"/>
      <c r="D153" s="246" t="s">
        <v>184</v>
      </c>
      <c r="E153" s="247" t="s">
        <v>1</v>
      </c>
      <c r="F153" s="248" t="s">
        <v>451</v>
      </c>
      <c r="G153" s="245"/>
      <c r="H153" s="249">
        <v>8.4480000000000004</v>
      </c>
      <c r="I153" s="250"/>
      <c r="J153" s="245"/>
      <c r="K153" s="245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184</v>
      </c>
      <c r="AU153" s="255" t="s">
        <v>88</v>
      </c>
      <c r="AV153" s="13" t="s">
        <v>88</v>
      </c>
      <c r="AW153" s="13" t="s">
        <v>34</v>
      </c>
      <c r="AX153" s="13" t="s">
        <v>86</v>
      </c>
      <c r="AY153" s="255" t="s">
        <v>133</v>
      </c>
    </row>
    <row r="154" s="2" customFormat="1" ht="16.5" customHeight="1">
      <c r="A154" s="38"/>
      <c r="B154" s="39"/>
      <c r="C154" s="219" t="s">
        <v>8</v>
      </c>
      <c r="D154" s="219" t="s">
        <v>134</v>
      </c>
      <c r="E154" s="220" t="s">
        <v>485</v>
      </c>
      <c r="F154" s="221" t="s">
        <v>486</v>
      </c>
      <c r="G154" s="222" t="s">
        <v>227</v>
      </c>
      <c r="H154" s="223">
        <v>11.359999999999999</v>
      </c>
      <c r="I154" s="224"/>
      <c r="J154" s="225">
        <f>ROUND(I154*H154,2)</f>
        <v>0</v>
      </c>
      <c r="K154" s="221" t="s">
        <v>182</v>
      </c>
      <c r="L154" s="44"/>
      <c r="M154" s="226" t="s">
        <v>1</v>
      </c>
      <c r="N154" s="227" t="s">
        <v>43</v>
      </c>
      <c r="O154" s="91"/>
      <c r="P154" s="228">
        <f>O154*H154</f>
        <v>0</v>
      </c>
      <c r="Q154" s="228">
        <v>0.0026900000000000001</v>
      </c>
      <c r="R154" s="228">
        <f>Q154*H154</f>
        <v>0.030558399999999999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148</v>
      </c>
      <c r="AT154" s="230" t="s">
        <v>134</v>
      </c>
      <c r="AU154" s="230" t="s">
        <v>88</v>
      </c>
      <c r="AY154" s="17" t="s">
        <v>133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86</v>
      </c>
      <c r="BK154" s="231">
        <f>ROUND(I154*H154,2)</f>
        <v>0</v>
      </c>
      <c r="BL154" s="17" t="s">
        <v>148</v>
      </c>
      <c r="BM154" s="230" t="s">
        <v>487</v>
      </c>
    </row>
    <row r="155" s="13" customFormat="1">
      <c r="A155" s="13"/>
      <c r="B155" s="244"/>
      <c r="C155" s="245"/>
      <c r="D155" s="246" t="s">
        <v>184</v>
      </c>
      <c r="E155" s="247" t="s">
        <v>1</v>
      </c>
      <c r="F155" s="248" t="s">
        <v>488</v>
      </c>
      <c r="G155" s="245"/>
      <c r="H155" s="249">
        <v>11.359999999999999</v>
      </c>
      <c r="I155" s="250"/>
      <c r="J155" s="245"/>
      <c r="K155" s="245"/>
      <c r="L155" s="251"/>
      <c r="M155" s="252"/>
      <c r="N155" s="253"/>
      <c r="O155" s="253"/>
      <c r="P155" s="253"/>
      <c r="Q155" s="253"/>
      <c r="R155" s="253"/>
      <c r="S155" s="253"/>
      <c r="T155" s="25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5" t="s">
        <v>184</v>
      </c>
      <c r="AU155" s="255" t="s">
        <v>88</v>
      </c>
      <c r="AV155" s="13" t="s">
        <v>88</v>
      </c>
      <c r="AW155" s="13" t="s">
        <v>34</v>
      </c>
      <c r="AX155" s="13" t="s">
        <v>86</v>
      </c>
      <c r="AY155" s="255" t="s">
        <v>133</v>
      </c>
    </row>
    <row r="156" s="2" customFormat="1" ht="16.5" customHeight="1">
      <c r="A156" s="38"/>
      <c r="B156" s="39"/>
      <c r="C156" s="219" t="s">
        <v>254</v>
      </c>
      <c r="D156" s="219" t="s">
        <v>134</v>
      </c>
      <c r="E156" s="220" t="s">
        <v>489</v>
      </c>
      <c r="F156" s="221" t="s">
        <v>490</v>
      </c>
      <c r="G156" s="222" t="s">
        <v>227</v>
      </c>
      <c r="H156" s="223">
        <v>11.359999999999999</v>
      </c>
      <c r="I156" s="224"/>
      <c r="J156" s="225">
        <f>ROUND(I156*H156,2)</f>
        <v>0</v>
      </c>
      <c r="K156" s="221" t="s">
        <v>182</v>
      </c>
      <c r="L156" s="44"/>
      <c r="M156" s="226" t="s">
        <v>1</v>
      </c>
      <c r="N156" s="227" t="s">
        <v>43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148</v>
      </c>
      <c r="AT156" s="230" t="s">
        <v>134</v>
      </c>
      <c r="AU156" s="230" t="s">
        <v>88</v>
      </c>
      <c r="AY156" s="17" t="s">
        <v>133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86</v>
      </c>
      <c r="BK156" s="231">
        <f>ROUND(I156*H156,2)</f>
        <v>0</v>
      </c>
      <c r="BL156" s="17" t="s">
        <v>148</v>
      </c>
      <c r="BM156" s="230" t="s">
        <v>491</v>
      </c>
    </row>
    <row r="157" s="2" customFormat="1" ht="21.75" customHeight="1">
      <c r="A157" s="38"/>
      <c r="B157" s="39"/>
      <c r="C157" s="219" t="s">
        <v>258</v>
      </c>
      <c r="D157" s="219" t="s">
        <v>134</v>
      </c>
      <c r="E157" s="220" t="s">
        <v>492</v>
      </c>
      <c r="F157" s="221" t="s">
        <v>493</v>
      </c>
      <c r="G157" s="222" t="s">
        <v>203</v>
      </c>
      <c r="H157" s="223">
        <v>0.28799999999999998</v>
      </c>
      <c r="I157" s="224"/>
      <c r="J157" s="225">
        <f>ROUND(I157*H157,2)</f>
        <v>0</v>
      </c>
      <c r="K157" s="221" t="s">
        <v>182</v>
      </c>
      <c r="L157" s="44"/>
      <c r="M157" s="226" t="s">
        <v>1</v>
      </c>
      <c r="N157" s="227" t="s">
        <v>43</v>
      </c>
      <c r="O157" s="91"/>
      <c r="P157" s="228">
        <f>O157*H157</f>
        <v>0</v>
      </c>
      <c r="Q157" s="228">
        <v>1.0601700000000001</v>
      </c>
      <c r="R157" s="228">
        <f>Q157*H157</f>
        <v>0.30532895999999998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148</v>
      </c>
      <c r="AT157" s="230" t="s">
        <v>134</v>
      </c>
      <c r="AU157" s="230" t="s">
        <v>88</v>
      </c>
      <c r="AY157" s="17" t="s">
        <v>133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86</v>
      </c>
      <c r="BK157" s="231">
        <f>ROUND(I157*H157,2)</f>
        <v>0</v>
      </c>
      <c r="BL157" s="17" t="s">
        <v>148</v>
      </c>
      <c r="BM157" s="230" t="s">
        <v>494</v>
      </c>
    </row>
    <row r="158" s="11" customFormat="1" ht="22.8" customHeight="1">
      <c r="A158" s="11"/>
      <c r="B158" s="205"/>
      <c r="C158" s="206"/>
      <c r="D158" s="207" t="s">
        <v>77</v>
      </c>
      <c r="E158" s="242" t="s">
        <v>132</v>
      </c>
      <c r="F158" s="242" t="s">
        <v>246</v>
      </c>
      <c r="G158" s="206"/>
      <c r="H158" s="206"/>
      <c r="I158" s="209"/>
      <c r="J158" s="243">
        <f>BK158</f>
        <v>0</v>
      </c>
      <c r="K158" s="206"/>
      <c r="L158" s="211"/>
      <c r="M158" s="212"/>
      <c r="N158" s="213"/>
      <c r="O158" s="213"/>
      <c r="P158" s="214">
        <f>P159</f>
        <v>0</v>
      </c>
      <c r="Q158" s="213"/>
      <c r="R158" s="214">
        <f>R159</f>
        <v>0</v>
      </c>
      <c r="S158" s="213"/>
      <c r="T158" s="215">
        <f>T159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16" t="s">
        <v>86</v>
      </c>
      <c r="AT158" s="217" t="s">
        <v>77</v>
      </c>
      <c r="AU158" s="217" t="s">
        <v>86</v>
      </c>
      <c r="AY158" s="216" t="s">
        <v>133</v>
      </c>
      <c r="BK158" s="218">
        <f>BK159</f>
        <v>0</v>
      </c>
    </row>
    <row r="159" s="2" customFormat="1" ht="16.5" customHeight="1">
      <c r="A159" s="38"/>
      <c r="B159" s="39"/>
      <c r="C159" s="219" t="s">
        <v>262</v>
      </c>
      <c r="D159" s="219" t="s">
        <v>134</v>
      </c>
      <c r="E159" s="220" t="s">
        <v>495</v>
      </c>
      <c r="F159" s="221" t="s">
        <v>496</v>
      </c>
      <c r="G159" s="222" t="s">
        <v>227</v>
      </c>
      <c r="H159" s="223">
        <v>34</v>
      </c>
      <c r="I159" s="224"/>
      <c r="J159" s="225">
        <f>ROUND(I159*H159,2)</f>
        <v>0</v>
      </c>
      <c r="K159" s="221" t="s">
        <v>182</v>
      </c>
      <c r="L159" s="44"/>
      <c r="M159" s="226" t="s">
        <v>1</v>
      </c>
      <c r="N159" s="227" t="s">
        <v>43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148</v>
      </c>
      <c r="AT159" s="230" t="s">
        <v>134</v>
      </c>
      <c r="AU159" s="230" t="s">
        <v>88</v>
      </c>
      <c r="AY159" s="17" t="s">
        <v>133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148</v>
      </c>
      <c r="BM159" s="230" t="s">
        <v>497</v>
      </c>
    </row>
    <row r="160" s="11" customFormat="1" ht="22.8" customHeight="1">
      <c r="A160" s="11"/>
      <c r="B160" s="205"/>
      <c r="C160" s="206"/>
      <c r="D160" s="207" t="s">
        <v>77</v>
      </c>
      <c r="E160" s="242" t="s">
        <v>295</v>
      </c>
      <c r="F160" s="242" t="s">
        <v>296</v>
      </c>
      <c r="G160" s="206"/>
      <c r="H160" s="206"/>
      <c r="I160" s="209"/>
      <c r="J160" s="243">
        <f>BK160</f>
        <v>0</v>
      </c>
      <c r="K160" s="206"/>
      <c r="L160" s="211"/>
      <c r="M160" s="212"/>
      <c r="N160" s="213"/>
      <c r="O160" s="213"/>
      <c r="P160" s="214">
        <f>P161</f>
        <v>0</v>
      </c>
      <c r="Q160" s="213"/>
      <c r="R160" s="214">
        <f>R161</f>
        <v>0</v>
      </c>
      <c r="S160" s="213"/>
      <c r="T160" s="215">
        <f>T161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16" t="s">
        <v>86</v>
      </c>
      <c r="AT160" s="217" t="s">
        <v>77</v>
      </c>
      <c r="AU160" s="217" t="s">
        <v>86</v>
      </c>
      <c r="AY160" s="216" t="s">
        <v>133</v>
      </c>
      <c r="BK160" s="218">
        <f>BK161</f>
        <v>0</v>
      </c>
    </row>
    <row r="161" s="2" customFormat="1" ht="16.5" customHeight="1">
      <c r="A161" s="38"/>
      <c r="B161" s="39"/>
      <c r="C161" s="219" t="s">
        <v>267</v>
      </c>
      <c r="D161" s="219" t="s">
        <v>134</v>
      </c>
      <c r="E161" s="220" t="s">
        <v>498</v>
      </c>
      <c r="F161" s="221" t="s">
        <v>499</v>
      </c>
      <c r="G161" s="222" t="s">
        <v>203</v>
      </c>
      <c r="H161" s="223">
        <v>21.062999999999999</v>
      </c>
      <c r="I161" s="224"/>
      <c r="J161" s="225">
        <f>ROUND(I161*H161,2)</f>
        <v>0</v>
      </c>
      <c r="K161" s="221" t="s">
        <v>182</v>
      </c>
      <c r="L161" s="44"/>
      <c r="M161" s="232" t="s">
        <v>1</v>
      </c>
      <c r="N161" s="233" t="s">
        <v>43</v>
      </c>
      <c r="O161" s="234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148</v>
      </c>
      <c r="AT161" s="230" t="s">
        <v>134</v>
      </c>
      <c r="AU161" s="230" t="s">
        <v>88</v>
      </c>
      <c r="AY161" s="17" t="s">
        <v>133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86</v>
      </c>
      <c r="BK161" s="231">
        <f>ROUND(I161*H161,2)</f>
        <v>0</v>
      </c>
      <c r="BL161" s="17" t="s">
        <v>148</v>
      </c>
      <c r="BM161" s="230" t="s">
        <v>500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h4UDEAYhgOeAcHaR2rUwpBjHsWqsfEcub3oM821RR1W3Yo+ICy32ws2xfzW5du/o3la0+nxkD/GNKEGCGhdcyA==" hashValue="cAs6YUxVHohTqTPcB1nwh9x5IeSD6wpYDScpjcjqOP1rY8oNHqpcmuyfmL1YWgkzEuUf03Ay/TqV1/ZA+0AOpA==" algorithmName="SHA-512" password="CC35"/>
  <autoFilter ref="C124:K1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Trolejbusová trať Dukla vozovna  - hlavní nádraží</v>
      </c>
      <c r="F7" s="150"/>
      <c r="G7" s="150"/>
      <c r="H7" s="150"/>
      <c r="L7" s="20"/>
    </row>
    <row r="8" s="1" customFormat="1" ht="12" customHeight="1">
      <c r="B8" s="20"/>
      <c r="D8" s="150" t="s">
        <v>109</v>
      </c>
      <c r="L8" s="20"/>
    </row>
    <row r="9" s="2" customFormat="1" ht="16.5" customHeight="1">
      <c r="A9" s="38"/>
      <c r="B9" s="44"/>
      <c r="C9" s="38"/>
      <c r="D9" s="38"/>
      <c r="E9" s="151" t="s">
        <v>442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443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302</v>
      </c>
      <c r="G14" s="38"/>
      <c r="H14" s="38"/>
      <c r="I14" s="150" t="s">
        <v>22</v>
      </c>
      <c r="J14" s="153" t="str">
        <f>'Rekapitulace stavby'!AN8</f>
        <v>16. 10. 2020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31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0" t="s">
        <v>27</v>
      </c>
      <c r="J23" s="141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ROUND((SUM(BE123:BE159)),  2)</f>
        <v>0</v>
      </c>
      <c r="G35" s="38"/>
      <c r="H35" s="38"/>
      <c r="I35" s="164">
        <v>0.20999999999999999</v>
      </c>
      <c r="J35" s="163">
        <f>ROUND(((SUM(BE123:BE159))*I35),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ROUND((SUM(BF123:BF159)),  2)</f>
        <v>0</v>
      </c>
      <c r="G36" s="38"/>
      <c r="H36" s="38"/>
      <c r="I36" s="164">
        <v>0.14999999999999999</v>
      </c>
      <c r="J36" s="163">
        <f>ROUND(((SUM(BF123:BF159))*I36),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ROUND((SUM(BG123:BG159)),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ROUND((SUM(BH123:BH159)),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ROUND((SUM(BI123:BI159)),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Trolejbusová trať Dukla vozovna  - hlavní nádraží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442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999.1 - Technologická část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Dopravní podnik města Pardubic</v>
      </c>
      <c r="G93" s="40"/>
      <c r="H93" s="40"/>
      <c r="I93" s="32" t="s">
        <v>30</v>
      </c>
      <c r="J93" s="36" t="str">
        <f>E23</f>
        <v>PRODIN a.s., K Vápence 2745, 530 02 Pardubice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Michal Hornýš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112</v>
      </c>
      <c r="D96" s="185"/>
      <c r="E96" s="185"/>
      <c r="F96" s="185"/>
      <c r="G96" s="185"/>
      <c r="H96" s="185"/>
      <c r="I96" s="185"/>
      <c r="J96" s="186" t="s">
        <v>113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114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188"/>
      <c r="C99" s="189"/>
      <c r="D99" s="190" t="s">
        <v>502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503</v>
      </c>
      <c r="E100" s="191"/>
      <c r="F100" s="191"/>
      <c r="G100" s="191"/>
      <c r="H100" s="191"/>
      <c r="I100" s="191"/>
      <c r="J100" s="192">
        <f>J127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116</v>
      </c>
      <c r="E101" s="191"/>
      <c r="F101" s="191"/>
      <c r="G101" s="191"/>
      <c r="H101" s="191"/>
      <c r="I101" s="191"/>
      <c r="J101" s="192">
        <f>J149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 xml:space="preserve">Trolejbusová trať Dukla vozovna  - hlavní nádraží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109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442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443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999.1 - Technologická část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79" t="str">
        <f>IF(J14="","",J14)</f>
        <v>16. 10. 2020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E17</f>
        <v>Dopravní podnik města Pardubic</v>
      </c>
      <c r="G119" s="40"/>
      <c r="H119" s="40"/>
      <c r="I119" s="32" t="s">
        <v>30</v>
      </c>
      <c r="J119" s="36" t="str">
        <f>E23</f>
        <v>PRODIN a.s., K Vápence 2745, 530 02 Pardubice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35</v>
      </c>
      <c r="J120" s="36" t="str">
        <f>E26</f>
        <v>Ing. Michal Hornýš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0" customFormat="1" ht="29.28" customHeight="1">
      <c r="A122" s="194"/>
      <c r="B122" s="195"/>
      <c r="C122" s="196" t="s">
        <v>118</v>
      </c>
      <c r="D122" s="197" t="s">
        <v>63</v>
      </c>
      <c r="E122" s="197" t="s">
        <v>59</v>
      </c>
      <c r="F122" s="197" t="s">
        <v>60</v>
      </c>
      <c r="G122" s="197" t="s">
        <v>119</v>
      </c>
      <c r="H122" s="197" t="s">
        <v>120</v>
      </c>
      <c r="I122" s="197" t="s">
        <v>121</v>
      </c>
      <c r="J122" s="197" t="s">
        <v>113</v>
      </c>
      <c r="K122" s="198" t="s">
        <v>122</v>
      </c>
      <c r="L122" s="199"/>
      <c r="M122" s="100" t="s">
        <v>1</v>
      </c>
      <c r="N122" s="101" t="s">
        <v>42</v>
      </c>
      <c r="O122" s="101" t="s">
        <v>123</v>
      </c>
      <c r="P122" s="101" t="s">
        <v>124</v>
      </c>
      <c r="Q122" s="101" t="s">
        <v>125</v>
      </c>
      <c r="R122" s="101" t="s">
        <v>126</v>
      </c>
      <c r="S122" s="101" t="s">
        <v>127</v>
      </c>
      <c r="T122" s="102" t="s">
        <v>128</v>
      </c>
      <c r="U122" s="194"/>
      <c r="V122" s="194"/>
      <c r="W122" s="194"/>
      <c r="X122" s="194"/>
      <c r="Y122" s="194"/>
      <c r="Z122" s="194"/>
      <c r="AA122" s="194"/>
      <c r="AB122" s="194"/>
      <c r="AC122" s="194"/>
      <c r="AD122" s="194"/>
      <c r="AE122" s="194"/>
    </row>
    <row r="123" s="2" customFormat="1" ht="22.8" customHeight="1">
      <c r="A123" s="38"/>
      <c r="B123" s="39"/>
      <c r="C123" s="107" t="s">
        <v>129</v>
      </c>
      <c r="D123" s="40"/>
      <c r="E123" s="40"/>
      <c r="F123" s="40"/>
      <c r="G123" s="40"/>
      <c r="H123" s="40"/>
      <c r="I123" s="40"/>
      <c r="J123" s="200">
        <f>BK123</f>
        <v>0</v>
      </c>
      <c r="K123" s="40"/>
      <c r="L123" s="44"/>
      <c r="M123" s="103"/>
      <c r="N123" s="201"/>
      <c r="O123" s="104"/>
      <c r="P123" s="202">
        <f>P124+P127+P149</f>
        <v>0</v>
      </c>
      <c r="Q123" s="104"/>
      <c r="R123" s="202">
        <f>R124+R127+R149</f>
        <v>0</v>
      </c>
      <c r="S123" s="104"/>
      <c r="T123" s="203">
        <f>T124+T127+T149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115</v>
      </c>
      <c r="BK123" s="204">
        <f>BK124+BK127+BK149</f>
        <v>0</v>
      </c>
    </row>
    <row r="124" s="11" customFormat="1" ht="25.92" customHeight="1">
      <c r="A124" s="11"/>
      <c r="B124" s="205"/>
      <c r="C124" s="206"/>
      <c r="D124" s="207" t="s">
        <v>77</v>
      </c>
      <c r="E124" s="208" t="s">
        <v>504</v>
      </c>
      <c r="F124" s="208" t="s">
        <v>505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SUM(P125:P126)</f>
        <v>0</v>
      </c>
      <c r="Q124" s="213"/>
      <c r="R124" s="214">
        <f>SUM(R125:R126)</f>
        <v>0</v>
      </c>
      <c r="S124" s="213"/>
      <c r="T124" s="215">
        <f>SUM(T125:T126)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6" t="s">
        <v>88</v>
      </c>
      <c r="AT124" s="217" t="s">
        <v>77</v>
      </c>
      <c r="AU124" s="217" t="s">
        <v>78</v>
      </c>
      <c r="AY124" s="216" t="s">
        <v>133</v>
      </c>
      <c r="BK124" s="218">
        <f>SUM(BK125:BK126)</f>
        <v>0</v>
      </c>
    </row>
    <row r="125" s="2" customFormat="1" ht="16.5" customHeight="1">
      <c r="A125" s="38"/>
      <c r="B125" s="39"/>
      <c r="C125" s="219" t="s">
        <v>86</v>
      </c>
      <c r="D125" s="219" t="s">
        <v>134</v>
      </c>
      <c r="E125" s="220" t="s">
        <v>506</v>
      </c>
      <c r="F125" s="221" t="s">
        <v>507</v>
      </c>
      <c r="G125" s="222" t="s">
        <v>508</v>
      </c>
      <c r="H125" s="223">
        <v>1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254</v>
      </c>
      <c r="AT125" s="230" t="s">
        <v>134</v>
      </c>
      <c r="AU125" s="230" t="s">
        <v>86</v>
      </c>
      <c r="AY125" s="17" t="s">
        <v>133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254</v>
      </c>
      <c r="BM125" s="230" t="s">
        <v>509</v>
      </c>
    </row>
    <row r="126" s="2" customFormat="1" ht="16.5" customHeight="1">
      <c r="A126" s="38"/>
      <c r="B126" s="39"/>
      <c r="C126" s="219" t="s">
        <v>88</v>
      </c>
      <c r="D126" s="219" t="s">
        <v>134</v>
      </c>
      <c r="E126" s="220" t="s">
        <v>510</v>
      </c>
      <c r="F126" s="221" t="s">
        <v>511</v>
      </c>
      <c r="G126" s="222" t="s">
        <v>508</v>
      </c>
      <c r="H126" s="223">
        <v>1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43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254</v>
      </c>
      <c r="AT126" s="230" t="s">
        <v>134</v>
      </c>
      <c r="AU126" s="230" t="s">
        <v>86</v>
      </c>
      <c r="AY126" s="17" t="s">
        <v>133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86</v>
      </c>
      <c r="BK126" s="231">
        <f>ROUND(I126*H126,2)</f>
        <v>0</v>
      </c>
      <c r="BL126" s="17" t="s">
        <v>254</v>
      </c>
      <c r="BM126" s="230" t="s">
        <v>512</v>
      </c>
    </row>
    <row r="127" s="11" customFormat="1" ht="25.92" customHeight="1">
      <c r="A127" s="11"/>
      <c r="B127" s="205"/>
      <c r="C127" s="206"/>
      <c r="D127" s="207" t="s">
        <v>77</v>
      </c>
      <c r="E127" s="208" t="s">
        <v>219</v>
      </c>
      <c r="F127" s="208" t="s">
        <v>513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SUM(P128:P148)</f>
        <v>0</v>
      </c>
      <c r="Q127" s="213"/>
      <c r="R127" s="214">
        <f>SUM(R128:R148)</f>
        <v>0</v>
      </c>
      <c r="S127" s="213"/>
      <c r="T127" s="215">
        <f>SUM(T128:T148)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6" t="s">
        <v>88</v>
      </c>
      <c r="AT127" s="217" t="s">
        <v>77</v>
      </c>
      <c r="AU127" s="217" t="s">
        <v>78</v>
      </c>
      <c r="AY127" s="216" t="s">
        <v>133</v>
      </c>
      <c r="BK127" s="218">
        <f>SUM(BK128:BK148)</f>
        <v>0</v>
      </c>
    </row>
    <row r="128" s="2" customFormat="1" ht="16.5" customHeight="1">
      <c r="A128" s="38"/>
      <c r="B128" s="39"/>
      <c r="C128" s="219" t="s">
        <v>144</v>
      </c>
      <c r="D128" s="219" t="s">
        <v>134</v>
      </c>
      <c r="E128" s="220" t="s">
        <v>514</v>
      </c>
      <c r="F128" s="221" t="s">
        <v>515</v>
      </c>
      <c r="G128" s="222" t="s">
        <v>508</v>
      </c>
      <c r="H128" s="223">
        <v>1</v>
      </c>
      <c r="I128" s="224"/>
      <c r="J128" s="225">
        <f>ROUND(I128*H128,2)</f>
        <v>0</v>
      </c>
      <c r="K128" s="221" t="s">
        <v>1</v>
      </c>
      <c r="L128" s="44"/>
      <c r="M128" s="226" t="s">
        <v>1</v>
      </c>
      <c r="N128" s="227" t="s">
        <v>43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254</v>
      </c>
      <c r="AT128" s="230" t="s">
        <v>134</v>
      </c>
      <c r="AU128" s="230" t="s">
        <v>86</v>
      </c>
      <c r="AY128" s="17" t="s">
        <v>133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86</v>
      </c>
      <c r="BK128" s="231">
        <f>ROUND(I128*H128,2)</f>
        <v>0</v>
      </c>
      <c r="BL128" s="17" t="s">
        <v>254</v>
      </c>
      <c r="BM128" s="230" t="s">
        <v>516</v>
      </c>
    </row>
    <row r="129" s="2" customFormat="1" ht="55.5" customHeight="1">
      <c r="A129" s="38"/>
      <c r="B129" s="39"/>
      <c r="C129" s="219" t="s">
        <v>148</v>
      </c>
      <c r="D129" s="219" t="s">
        <v>134</v>
      </c>
      <c r="E129" s="220" t="s">
        <v>517</v>
      </c>
      <c r="F129" s="221" t="s">
        <v>518</v>
      </c>
      <c r="G129" s="222" t="s">
        <v>318</v>
      </c>
      <c r="H129" s="223">
        <v>1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43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254</v>
      </c>
      <c r="AT129" s="230" t="s">
        <v>134</v>
      </c>
      <c r="AU129" s="230" t="s">
        <v>86</v>
      </c>
      <c r="AY129" s="17" t="s">
        <v>133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86</v>
      </c>
      <c r="BK129" s="231">
        <f>ROUND(I129*H129,2)</f>
        <v>0</v>
      </c>
      <c r="BL129" s="17" t="s">
        <v>254</v>
      </c>
      <c r="BM129" s="230" t="s">
        <v>519</v>
      </c>
    </row>
    <row r="130" s="2" customFormat="1">
      <c r="A130" s="38"/>
      <c r="B130" s="39"/>
      <c r="C130" s="219" t="s">
        <v>132</v>
      </c>
      <c r="D130" s="219" t="s">
        <v>134</v>
      </c>
      <c r="E130" s="220" t="s">
        <v>520</v>
      </c>
      <c r="F130" s="221" t="s">
        <v>521</v>
      </c>
      <c r="G130" s="222" t="s">
        <v>318</v>
      </c>
      <c r="H130" s="223">
        <v>4</v>
      </c>
      <c r="I130" s="224"/>
      <c r="J130" s="225">
        <f>ROUND(I130*H130,2)</f>
        <v>0</v>
      </c>
      <c r="K130" s="221" t="s">
        <v>1</v>
      </c>
      <c r="L130" s="44"/>
      <c r="M130" s="226" t="s">
        <v>1</v>
      </c>
      <c r="N130" s="227" t="s">
        <v>43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254</v>
      </c>
      <c r="AT130" s="230" t="s">
        <v>134</v>
      </c>
      <c r="AU130" s="230" t="s">
        <v>86</v>
      </c>
      <c r="AY130" s="17" t="s">
        <v>133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86</v>
      </c>
      <c r="BK130" s="231">
        <f>ROUND(I130*H130,2)</f>
        <v>0</v>
      </c>
      <c r="BL130" s="17" t="s">
        <v>254</v>
      </c>
      <c r="BM130" s="230" t="s">
        <v>522</v>
      </c>
    </row>
    <row r="131" s="2" customFormat="1">
      <c r="A131" s="38"/>
      <c r="B131" s="39"/>
      <c r="C131" s="219" t="s">
        <v>155</v>
      </c>
      <c r="D131" s="219" t="s">
        <v>134</v>
      </c>
      <c r="E131" s="220" t="s">
        <v>523</v>
      </c>
      <c r="F131" s="221" t="s">
        <v>524</v>
      </c>
      <c r="G131" s="222" t="s">
        <v>318</v>
      </c>
      <c r="H131" s="223">
        <v>1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254</v>
      </c>
      <c r="AT131" s="230" t="s">
        <v>134</v>
      </c>
      <c r="AU131" s="230" t="s">
        <v>86</v>
      </c>
      <c r="AY131" s="17" t="s">
        <v>133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254</v>
      </c>
      <c r="BM131" s="230" t="s">
        <v>525</v>
      </c>
    </row>
    <row r="132" s="2" customFormat="1" ht="16.5" customHeight="1">
      <c r="A132" s="38"/>
      <c r="B132" s="39"/>
      <c r="C132" s="219" t="s">
        <v>159</v>
      </c>
      <c r="D132" s="219" t="s">
        <v>134</v>
      </c>
      <c r="E132" s="220" t="s">
        <v>526</v>
      </c>
      <c r="F132" s="221" t="s">
        <v>527</v>
      </c>
      <c r="G132" s="222" t="s">
        <v>318</v>
      </c>
      <c r="H132" s="223">
        <v>1</v>
      </c>
      <c r="I132" s="224"/>
      <c r="J132" s="225">
        <f>ROUND(I132*H132,2)</f>
        <v>0</v>
      </c>
      <c r="K132" s="221" t="s">
        <v>1</v>
      </c>
      <c r="L132" s="44"/>
      <c r="M132" s="226" t="s">
        <v>1</v>
      </c>
      <c r="N132" s="227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254</v>
      </c>
      <c r="AT132" s="230" t="s">
        <v>134</v>
      </c>
      <c r="AU132" s="230" t="s">
        <v>86</v>
      </c>
      <c r="AY132" s="17" t="s">
        <v>133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254</v>
      </c>
      <c r="BM132" s="230" t="s">
        <v>528</v>
      </c>
    </row>
    <row r="133" s="2" customFormat="1">
      <c r="A133" s="38"/>
      <c r="B133" s="39"/>
      <c r="C133" s="219" t="s">
        <v>164</v>
      </c>
      <c r="D133" s="219" t="s">
        <v>134</v>
      </c>
      <c r="E133" s="220" t="s">
        <v>529</v>
      </c>
      <c r="F133" s="221" t="s">
        <v>530</v>
      </c>
      <c r="G133" s="222" t="s">
        <v>318</v>
      </c>
      <c r="H133" s="223">
        <v>1</v>
      </c>
      <c r="I133" s="224"/>
      <c r="J133" s="225">
        <f>ROUND(I133*H133,2)</f>
        <v>0</v>
      </c>
      <c r="K133" s="221" t="s">
        <v>1</v>
      </c>
      <c r="L133" s="44"/>
      <c r="M133" s="226" t="s">
        <v>1</v>
      </c>
      <c r="N133" s="227" t="s">
        <v>43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254</v>
      </c>
      <c r="AT133" s="230" t="s">
        <v>134</v>
      </c>
      <c r="AU133" s="230" t="s">
        <v>86</v>
      </c>
      <c r="AY133" s="17" t="s">
        <v>133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254</v>
      </c>
      <c r="BM133" s="230" t="s">
        <v>531</v>
      </c>
    </row>
    <row r="134" s="2" customFormat="1" ht="16.5" customHeight="1">
      <c r="A134" s="38"/>
      <c r="B134" s="39"/>
      <c r="C134" s="219" t="s">
        <v>218</v>
      </c>
      <c r="D134" s="219" t="s">
        <v>134</v>
      </c>
      <c r="E134" s="220" t="s">
        <v>532</v>
      </c>
      <c r="F134" s="221" t="s">
        <v>533</v>
      </c>
      <c r="G134" s="222" t="s">
        <v>318</v>
      </c>
      <c r="H134" s="223">
        <v>1</v>
      </c>
      <c r="I134" s="224"/>
      <c r="J134" s="225">
        <f>ROUND(I134*H134,2)</f>
        <v>0</v>
      </c>
      <c r="K134" s="221" t="s">
        <v>1</v>
      </c>
      <c r="L134" s="44"/>
      <c r="M134" s="226" t="s">
        <v>1</v>
      </c>
      <c r="N134" s="227" t="s">
        <v>43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254</v>
      </c>
      <c r="AT134" s="230" t="s">
        <v>134</v>
      </c>
      <c r="AU134" s="230" t="s">
        <v>86</v>
      </c>
      <c r="AY134" s="17" t="s">
        <v>133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86</v>
      </c>
      <c r="BK134" s="231">
        <f>ROUND(I134*H134,2)</f>
        <v>0</v>
      </c>
      <c r="BL134" s="17" t="s">
        <v>254</v>
      </c>
      <c r="BM134" s="230" t="s">
        <v>534</v>
      </c>
    </row>
    <row r="135" s="2" customFormat="1" ht="16.5" customHeight="1">
      <c r="A135" s="38"/>
      <c r="B135" s="39"/>
      <c r="C135" s="219" t="s">
        <v>224</v>
      </c>
      <c r="D135" s="219" t="s">
        <v>134</v>
      </c>
      <c r="E135" s="220" t="s">
        <v>535</v>
      </c>
      <c r="F135" s="221" t="s">
        <v>536</v>
      </c>
      <c r="G135" s="222" t="s">
        <v>318</v>
      </c>
      <c r="H135" s="223">
        <v>1</v>
      </c>
      <c r="I135" s="224"/>
      <c r="J135" s="225">
        <f>ROUND(I135*H135,2)</f>
        <v>0</v>
      </c>
      <c r="K135" s="221" t="s">
        <v>1</v>
      </c>
      <c r="L135" s="44"/>
      <c r="M135" s="226" t="s">
        <v>1</v>
      </c>
      <c r="N135" s="227" t="s">
        <v>43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254</v>
      </c>
      <c r="AT135" s="230" t="s">
        <v>134</v>
      </c>
      <c r="AU135" s="230" t="s">
        <v>86</v>
      </c>
      <c r="AY135" s="17" t="s">
        <v>133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86</v>
      </c>
      <c r="BK135" s="231">
        <f>ROUND(I135*H135,2)</f>
        <v>0</v>
      </c>
      <c r="BL135" s="17" t="s">
        <v>254</v>
      </c>
      <c r="BM135" s="230" t="s">
        <v>537</v>
      </c>
    </row>
    <row r="136" s="2" customFormat="1" ht="16.5" customHeight="1">
      <c r="A136" s="38"/>
      <c r="B136" s="39"/>
      <c r="C136" s="219" t="s">
        <v>231</v>
      </c>
      <c r="D136" s="219" t="s">
        <v>134</v>
      </c>
      <c r="E136" s="220" t="s">
        <v>538</v>
      </c>
      <c r="F136" s="221" t="s">
        <v>539</v>
      </c>
      <c r="G136" s="222" t="s">
        <v>318</v>
      </c>
      <c r="H136" s="223">
        <v>1</v>
      </c>
      <c r="I136" s="224"/>
      <c r="J136" s="225">
        <f>ROUND(I136*H136,2)</f>
        <v>0</v>
      </c>
      <c r="K136" s="221" t="s">
        <v>1</v>
      </c>
      <c r="L136" s="44"/>
      <c r="M136" s="226" t="s">
        <v>1</v>
      </c>
      <c r="N136" s="227" t="s">
        <v>43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254</v>
      </c>
      <c r="AT136" s="230" t="s">
        <v>134</v>
      </c>
      <c r="AU136" s="230" t="s">
        <v>86</v>
      </c>
      <c r="AY136" s="17" t="s">
        <v>133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254</v>
      </c>
      <c r="BM136" s="230" t="s">
        <v>540</v>
      </c>
    </row>
    <row r="137" s="2" customFormat="1" ht="16.5" customHeight="1">
      <c r="A137" s="38"/>
      <c r="B137" s="39"/>
      <c r="C137" s="219" t="s">
        <v>237</v>
      </c>
      <c r="D137" s="219" t="s">
        <v>134</v>
      </c>
      <c r="E137" s="220" t="s">
        <v>541</v>
      </c>
      <c r="F137" s="221" t="s">
        <v>542</v>
      </c>
      <c r="G137" s="222" t="s">
        <v>318</v>
      </c>
      <c r="H137" s="223">
        <v>1</v>
      </c>
      <c r="I137" s="224"/>
      <c r="J137" s="225">
        <f>ROUND(I137*H137,2)</f>
        <v>0</v>
      </c>
      <c r="K137" s="221" t="s">
        <v>1</v>
      </c>
      <c r="L137" s="44"/>
      <c r="M137" s="226" t="s">
        <v>1</v>
      </c>
      <c r="N137" s="227" t="s">
        <v>43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254</v>
      </c>
      <c r="AT137" s="230" t="s">
        <v>134</v>
      </c>
      <c r="AU137" s="230" t="s">
        <v>86</v>
      </c>
      <c r="AY137" s="17" t="s">
        <v>133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86</v>
      </c>
      <c r="BK137" s="231">
        <f>ROUND(I137*H137,2)</f>
        <v>0</v>
      </c>
      <c r="BL137" s="17" t="s">
        <v>254</v>
      </c>
      <c r="BM137" s="230" t="s">
        <v>543</v>
      </c>
    </row>
    <row r="138" s="2" customFormat="1" ht="16.5" customHeight="1">
      <c r="A138" s="38"/>
      <c r="B138" s="39"/>
      <c r="C138" s="219" t="s">
        <v>241</v>
      </c>
      <c r="D138" s="219" t="s">
        <v>134</v>
      </c>
      <c r="E138" s="220" t="s">
        <v>544</v>
      </c>
      <c r="F138" s="221" t="s">
        <v>545</v>
      </c>
      <c r="G138" s="222" t="s">
        <v>318</v>
      </c>
      <c r="H138" s="223">
        <v>1</v>
      </c>
      <c r="I138" s="224"/>
      <c r="J138" s="225">
        <f>ROUND(I138*H138,2)</f>
        <v>0</v>
      </c>
      <c r="K138" s="221" t="s">
        <v>1</v>
      </c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254</v>
      </c>
      <c r="AT138" s="230" t="s">
        <v>134</v>
      </c>
      <c r="AU138" s="230" t="s">
        <v>86</v>
      </c>
      <c r="AY138" s="17" t="s">
        <v>133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254</v>
      </c>
      <c r="BM138" s="230" t="s">
        <v>546</v>
      </c>
    </row>
    <row r="139" s="2" customFormat="1" ht="16.5" customHeight="1">
      <c r="A139" s="38"/>
      <c r="B139" s="39"/>
      <c r="C139" s="219" t="s">
        <v>247</v>
      </c>
      <c r="D139" s="219" t="s">
        <v>134</v>
      </c>
      <c r="E139" s="220" t="s">
        <v>547</v>
      </c>
      <c r="F139" s="221" t="s">
        <v>548</v>
      </c>
      <c r="G139" s="222" t="s">
        <v>318</v>
      </c>
      <c r="H139" s="223">
        <v>1</v>
      </c>
      <c r="I139" s="224"/>
      <c r="J139" s="225">
        <f>ROUND(I139*H139,2)</f>
        <v>0</v>
      </c>
      <c r="K139" s="221" t="s">
        <v>1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254</v>
      </c>
      <c r="AT139" s="230" t="s">
        <v>134</v>
      </c>
      <c r="AU139" s="230" t="s">
        <v>86</v>
      </c>
      <c r="AY139" s="17" t="s">
        <v>133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254</v>
      </c>
      <c r="BM139" s="230" t="s">
        <v>549</v>
      </c>
    </row>
    <row r="140" s="2" customFormat="1" ht="16.5" customHeight="1">
      <c r="A140" s="38"/>
      <c r="B140" s="39"/>
      <c r="C140" s="219" t="s">
        <v>8</v>
      </c>
      <c r="D140" s="219" t="s">
        <v>134</v>
      </c>
      <c r="E140" s="220" t="s">
        <v>550</v>
      </c>
      <c r="F140" s="221" t="s">
        <v>551</v>
      </c>
      <c r="G140" s="222" t="s">
        <v>508</v>
      </c>
      <c r="H140" s="223">
        <v>1</v>
      </c>
      <c r="I140" s="224"/>
      <c r="J140" s="225">
        <f>ROUND(I140*H140,2)</f>
        <v>0</v>
      </c>
      <c r="K140" s="221" t="s">
        <v>1</v>
      </c>
      <c r="L140" s="44"/>
      <c r="M140" s="226" t="s">
        <v>1</v>
      </c>
      <c r="N140" s="227" t="s">
        <v>43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254</v>
      </c>
      <c r="AT140" s="230" t="s">
        <v>134</v>
      </c>
      <c r="AU140" s="230" t="s">
        <v>86</v>
      </c>
      <c r="AY140" s="17" t="s">
        <v>133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86</v>
      </c>
      <c r="BK140" s="231">
        <f>ROUND(I140*H140,2)</f>
        <v>0</v>
      </c>
      <c r="BL140" s="17" t="s">
        <v>254</v>
      </c>
      <c r="BM140" s="230" t="s">
        <v>552</v>
      </c>
    </row>
    <row r="141" s="2" customFormat="1" ht="16.5" customHeight="1">
      <c r="A141" s="38"/>
      <c r="B141" s="39"/>
      <c r="C141" s="219" t="s">
        <v>254</v>
      </c>
      <c r="D141" s="219" t="s">
        <v>134</v>
      </c>
      <c r="E141" s="220" t="s">
        <v>553</v>
      </c>
      <c r="F141" s="221" t="s">
        <v>554</v>
      </c>
      <c r="G141" s="222" t="s">
        <v>508</v>
      </c>
      <c r="H141" s="223">
        <v>1</v>
      </c>
      <c r="I141" s="224"/>
      <c r="J141" s="225">
        <f>ROUND(I141*H141,2)</f>
        <v>0</v>
      </c>
      <c r="K141" s="221" t="s">
        <v>1</v>
      </c>
      <c r="L141" s="44"/>
      <c r="M141" s="226" t="s">
        <v>1</v>
      </c>
      <c r="N141" s="227" t="s">
        <v>43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254</v>
      </c>
      <c r="AT141" s="230" t="s">
        <v>134</v>
      </c>
      <c r="AU141" s="230" t="s">
        <v>86</v>
      </c>
      <c r="AY141" s="17" t="s">
        <v>133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86</v>
      </c>
      <c r="BK141" s="231">
        <f>ROUND(I141*H141,2)</f>
        <v>0</v>
      </c>
      <c r="BL141" s="17" t="s">
        <v>254</v>
      </c>
      <c r="BM141" s="230" t="s">
        <v>555</v>
      </c>
    </row>
    <row r="142" s="2" customFormat="1" ht="16.5" customHeight="1">
      <c r="A142" s="38"/>
      <c r="B142" s="39"/>
      <c r="C142" s="219" t="s">
        <v>258</v>
      </c>
      <c r="D142" s="219" t="s">
        <v>134</v>
      </c>
      <c r="E142" s="220" t="s">
        <v>556</v>
      </c>
      <c r="F142" s="221" t="s">
        <v>557</v>
      </c>
      <c r="G142" s="222" t="s">
        <v>508</v>
      </c>
      <c r="H142" s="223">
        <v>1</v>
      </c>
      <c r="I142" s="224"/>
      <c r="J142" s="225">
        <f>ROUND(I142*H142,2)</f>
        <v>0</v>
      </c>
      <c r="K142" s="221" t="s">
        <v>1</v>
      </c>
      <c r="L142" s="44"/>
      <c r="M142" s="226" t="s">
        <v>1</v>
      </c>
      <c r="N142" s="227" t="s">
        <v>43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254</v>
      </c>
      <c r="AT142" s="230" t="s">
        <v>134</v>
      </c>
      <c r="AU142" s="230" t="s">
        <v>86</v>
      </c>
      <c r="AY142" s="17" t="s">
        <v>133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254</v>
      </c>
      <c r="BM142" s="230" t="s">
        <v>558</v>
      </c>
    </row>
    <row r="143" s="2" customFormat="1" ht="16.5" customHeight="1">
      <c r="A143" s="38"/>
      <c r="B143" s="39"/>
      <c r="C143" s="219" t="s">
        <v>262</v>
      </c>
      <c r="D143" s="219" t="s">
        <v>134</v>
      </c>
      <c r="E143" s="220" t="s">
        <v>559</v>
      </c>
      <c r="F143" s="221" t="s">
        <v>560</v>
      </c>
      <c r="G143" s="222" t="s">
        <v>508</v>
      </c>
      <c r="H143" s="223">
        <v>1</v>
      </c>
      <c r="I143" s="224"/>
      <c r="J143" s="225">
        <f>ROUND(I143*H143,2)</f>
        <v>0</v>
      </c>
      <c r="K143" s="221" t="s">
        <v>1</v>
      </c>
      <c r="L143" s="44"/>
      <c r="M143" s="226" t="s">
        <v>1</v>
      </c>
      <c r="N143" s="227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254</v>
      </c>
      <c r="AT143" s="230" t="s">
        <v>134</v>
      </c>
      <c r="AU143" s="230" t="s">
        <v>86</v>
      </c>
      <c r="AY143" s="17" t="s">
        <v>133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254</v>
      </c>
      <c r="BM143" s="230" t="s">
        <v>561</v>
      </c>
    </row>
    <row r="144" s="2" customFormat="1" ht="16.5" customHeight="1">
      <c r="A144" s="38"/>
      <c r="B144" s="39"/>
      <c r="C144" s="219" t="s">
        <v>267</v>
      </c>
      <c r="D144" s="219" t="s">
        <v>134</v>
      </c>
      <c r="E144" s="220" t="s">
        <v>562</v>
      </c>
      <c r="F144" s="221" t="s">
        <v>563</v>
      </c>
      <c r="G144" s="222" t="s">
        <v>508</v>
      </c>
      <c r="H144" s="223">
        <v>1</v>
      </c>
      <c r="I144" s="224"/>
      <c r="J144" s="225">
        <f>ROUND(I144*H144,2)</f>
        <v>0</v>
      </c>
      <c r="K144" s="221" t="s">
        <v>1</v>
      </c>
      <c r="L144" s="44"/>
      <c r="M144" s="226" t="s">
        <v>1</v>
      </c>
      <c r="N144" s="227" t="s">
        <v>43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254</v>
      </c>
      <c r="AT144" s="230" t="s">
        <v>134</v>
      </c>
      <c r="AU144" s="230" t="s">
        <v>86</v>
      </c>
      <c r="AY144" s="17" t="s">
        <v>133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86</v>
      </c>
      <c r="BK144" s="231">
        <f>ROUND(I144*H144,2)</f>
        <v>0</v>
      </c>
      <c r="BL144" s="17" t="s">
        <v>254</v>
      </c>
      <c r="BM144" s="230" t="s">
        <v>564</v>
      </c>
    </row>
    <row r="145" s="2" customFormat="1" ht="16.5" customHeight="1">
      <c r="A145" s="38"/>
      <c r="B145" s="39"/>
      <c r="C145" s="219" t="s">
        <v>272</v>
      </c>
      <c r="D145" s="219" t="s">
        <v>134</v>
      </c>
      <c r="E145" s="220" t="s">
        <v>565</v>
      </c>
      <c r="F145" s="221" t="s">
        <v>566</v>
      </c>
      <c r="G145" s="222" t="s">
        <v>508</v>
      </c>
      <c r="H145" s="223">
        <v>1</v>
      </c>
      <c r="I145" s="224"/>
      <c r="J145" s="225">
        <f>ROUND(I145*H145,2)</f>
        <v>0</v>
      </c>
      <c r="K145" s="221" t="s">
        <v>1</v>
      </c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254</v>
      </c>
      <c r="AT145" s="230" t="s">
        <v>134</v>
      </c>
      <c r="AU145" s="230" t="s">
        <v>86</v>
      </c>
      <c r="AY145" s="17" t="s">
        <v>133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254</v>
      </c>
      <c r="BM145" s="230" t="s">
        <v>567</v>
      </c>
    </row>
    <row r="146" s="2" customFormat="1" ht="16.5" customHeight="1">
      <c r="A146" s="38"/>
      <c r="B146" s="39"/>
      <c r="C146" s="219" t="s">
        <v>7</v>
      </c>
      <c r="D146" s="219" t="s">
        <v>134</v>
      </c>
      <c r="E146" s="220" t="s">
        <v>568</v>
      </c>
      <c r="F146" s="221" t="s">
        <v>569</v>
      </c>
      <c r="G146" s="222" t="s">
        <v>508</v>
      </c>
      <c r="H146" s="223">
        <v>1</v>
      </c>
      <c r="I146" s="224"/>
      <c r="J146" s="225">
        <f>ROUND(I146*H146,2)</f>
        <v>0</v>
      </c>
      <c r="K146" s="221" t="s">
        <v>1</v>
      </c>
      <c r="L146" s="44"/>
      <c r="M146" s="226" t="s">
        <v>1</v>
      </c>
      <c r="N146" s="227" t="s">
        <v>43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254</v>
      </c>
      <c r="AT146" s="230" t="s">
        <v>134</v>
      </c>
      <c r="AU146" s="230" t="s">
        <v>86</v>
      </c>
      <c r="AY146" s="17" t="s">
        <v>133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254</v>
      </c>
      <c r="BM146" s="230" t="s">
        <v>570</v>
      </c>
    </row>
    <row r="147" s="2" customFormat="1" ht="16.5" customHeight="1">
      <c r="A147" s="38"/>
      <c r="B147" s="39"/>
      <c r="C147" s="219" t="s">
        <v>281</v>
      </c>
      <c r="D147" s="219" t="s">
        <v>134</v>
      </c>
      <c r="E147" s="220" t="s">
        <v>571</v>
      </c>
      <c r="F147" s="221" t="s">
        <v>572</v>
      </c>
      <c r="G147" s="222" t="s">
        <v>508</v>
      </c>
      <c r="H147" s="223">
        <v>1</v>
      </c>
      <c r="I147" s="224"/>
      <c r="J147" s="225">
        <f>ROUND(I147*H147,2)</f>
        <v>0</v>
      </c>
      <c r="K147" s="221" t="s">
        <v>1</v>
      </c>
      <c r="L147" s="44"/>
      <c r="M147" s="226" t="s">
        <v>1</v>
      </c>
      <c r="N147" s="227" t="s">
        <v>43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254</v>
      </c>
      <c r="AT147" s="230" t="s">
        <v>134</v>
      </c>
      <c r="AU147" s="230" t="s">
        <v>86</v>
      </c>
      <c r="AY147" s="17" t="s">
        <v>133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86</v>
      </c>
      <c r="BK147" s="231">
        <f>ROUND(I147*H147,2)</f>
        <v>0</v>
      </c>
      <c r="BL147" s="17" t="s">
        <v>254</v>
      </c>
      <c r="BM147" s="230" t="s">
        <v>573</v>
      </c>
    </row>
    <row r="148" s="2" customFormat="1" ht="16.5" customHeight="1">
      <c r="A148" s="38"/>
      <c r="B148" s="39"/>
      <c r="C148" s="219" t="s">
        <v>286</v>
      </c>
      <c r="D148" s="219" t="s">
        <v>134</v>
      </c>
      <c r="E148" s="220" t="s">
        <v>574</v>
      </c>
      <c r="F148" s="221" t="s">
        <v>575</v>
      </c>
      <c r="G148" s="222" t="s">
        <v>508</v>
      </c>
      <c r="H148" s="223">
        <v>1</v>
      </c>
      <c r="I148" s="224"/>
      <c r="J148" s="225">
        <f>ROUND(I148*H148,2)</f>
        <v>0</v>
      </c>
      <c r="K148" s="221" t="s">
        <v>1</v>
      </c>
      <c r="L148" s="44"/>
      <c r="M148" s="226" t="s">
        <v>1</v>
      </c>
      <c r="N148" s="227" t="s">
        <v>43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254</v>
      </c>
      <c r="AT148" s="230" t="s">
        <v>134</v>
      </c>
      <c r="AU148" s="230" t="s">
        <v>86</v>
      </c>
      <c r="AY148" s="17" t="s">
        <v>133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86</v>
      </c>
      <c r="BK148" s="231">
        <f>ROUND(I148*H148,2)</f>
        <v>0</v>
      </c>
      <c r="BL148" s="17" t="s">
        <v>254</v>
      </c>
      <c r="BM148" s="230" t="s">
        <v>576</v>
      </c>
    </row>
    <row r="149" s="11" customFormat="1" ht="25.92" customHeight="1">
      <c r="A149" s="11"/>
      <c r="B149" s="205"/>
      <c r="C149" s="206"/>
      <c r="D149" s="207" t="s">
        <v>77</v>
      </c>
      <c r="E149" s="208" t="s">
        <v>130</v>
      </c>
      <c r="F149" s="208" t="s">
        <v>131</v>
      </c>
      <c r="G149" s="206"/>
      <c r="H149" s="206"/>
      <c r="I149" s="209"/>
      <c r="J149" s="210">
        <f>BK149</f>
        <v>0</v>
      </c>
      <c r="K149" s="206"/>
      <c r="L149" s="211"/>
      <c r="M149" s="212"/>
      <c r="N149" s="213"/>
      <c r="O149" s="213"/>
      <c r="P149" s="214">
        <f>SUM(P150:P159)</f>
        <v>0</v>
      </c>
      <c r="Q149" s="213"/>
      <c r="R149" s="214">
        <f>SUM(R150:R159)</f>
        <v>0</v>
      </c>
      <c r="S149" s="213"/>
      <c r="T149" s="215">
        <f>SUM(T150:T159)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16" t="s">
        <v>132</v>
      </c>
      <c r="AT149" s="217" t="s">
        <v>77</v>
      </c>
      <c r="AU149" s="217" t="s">
        <v>78</v>
      </c>
      <c r="AY149" s="216" t="s">
        <v>133</v>
      </c>
      <c r="BK149" s="218">
        <f>SUM(BK150:BK159)</f>
        <v>0</v>
      </c>
    </row>
    <row r="150" s="2" customFormat="1" ht="16.5" customHeight="1">
      <c r="A150" s="38"/>
      <c r="B150" s="39"/>
      <c r="C150" s="219" t="s">
        <v>290</v>
      </c>
      <c r="D150" s="219" t="s">
        <v>134</v>
      </c>
      <c r="E150" s="220" t="s">
        <v>577</v>
      </c>
      <c r="F150" s="221" t="s">
        <v>578</v>
      </c>
      <c r="G150" s="222" t="s">
        <v>508</v>
      </c>
      <c r="H150" s="223">
        <v>1</v>
      </c>
      <c r="I150" s="224"/>
      <c r="J150" s="225">
        <f>ROUND(I150*H150,2)</f>
        <v>0</v>
      </c>
      <c r="K150" s="221" t="s">
        <v>1</v>
      </c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148</v>
      </c>
      <c r="AT150" s="230" t="s">
        <v>134</v>
      </c>
      <c r="AU150" s="230" t="s">
        <v>86</v>
      </c>
      <c r="AY150" s="17" t="s">
        <v>133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148</v>
      </c>
      <c r="BM150" s="230" t="s">
        <v>579</v>
      </c>
    </row>
    <row r="151" s="2" customFormat="1" ht="16.5" customHeight="1">
      <c r="A151" s="38"/>
      <c r="B151" s="39"/>
      <c r="C151" s="219" t="s">
        <v>297</v>
      </c>
      <c r="D151" s="219" t="s">
        <v>134</v>
      </c>
      <c r="E151" s="220" t="s">
        <v>580</v>
      </c>
      <c r="F151" s="221" t="s">
        <v>581</v>
      </c>
      <c r="G151" s="222" t="s">
        <v>508</v>
      </c>
      <c r="H151" s="223">
        <v>1</v>
      </c>
      <c r="I151" s="224"/>
      <c r="J151" s="225">
        <f>ROUND(I151*H151,2)</f>
        <v>0</v>
      </c>
      <c r="K151" s="221" t="s">
        <v>1</v>
      </c>
      <c r="L151" s="44"/>
      <c r="M151" s="226" t="s">
        <v>1</v>
      </c>
      <c r="N151" s="227" t="s">
        <v>43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148</v>
      </c>
      <c r="AT151" s="230" t="s">
        <v>134</v>
      </c>
      <c r="AU151" s="230" t="s">
        <v>86</v>
      </c>
      <c r="AY151" s="17" t="s">
        <v>133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148</v>
      </c>
      <c r="BM151" s="230" t="s">
        <v>582</v>
      </c>
    </row>
    <row r="152" s="2" customFormat="1" ht="16.5" customHeight="1">
      <c r="A152" s="38"/>
      <c r="B152" s="39"/>
      <c r="C152" s="219" t="s">
        <v>342</v>
      </c>
      <c r="D152" s="219" t="s">
        <v>134</v>
      </c>
      <c r="E152" s="220" t="s">
        <v>583</v>
      </c>
      <c r="F152" s="221" t="s">
        <v>584</v>
      </c>
      <c r="G152" s="222" t="s">
        <v>508</v>
      </c>
      <c r="H152" s="223">
        <v>1</v>
      </c>
      <c r="I152" s="224"/>
      <c r="J152" s="225">
        <f>ROUND(I152*H152,2)</f>
        <v>0</v>
      </c>
      <c r="K152" s="221" t="s">
        <v>1</v>
      </c>
      <c r="L152" s="44"/>
      <c r="M152" s="226" t="s">
        <v>1</v>
      </c>
      <c r="N152" s="227" t="s">
        <v>43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148</v>
      </c>
      <c r="AT152" s="230" t="s">
        <v>134</v>
      </c>
      <c r="AU152" s="230" t="s">
        <v>86</v>
      </c>
      <c r="AY152" s="17" t="s">
        <v>133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86</v>
      </c>
      <c r="BK152" s="231">
        <f>ROUND(I152*H152,2)</f>
        <v>0</v>
      </c>
      <c r="BL152" s="17" t="s">
        <v>148</v>
      </c>
      <c r="BM152" s="230" t="s">
        <v>585</v>
      </c>
    </row>
    <row r="153" s="2" customFormat="1" ht="16.5" customHeight="1">
      <c r="A153" s="38"/>
      <c r="B153" s="39"/>
      <c r="C153" s="219" t="s">
        <v>427</v>
      </c>
      <c r="D153" s="219" t="s">
        <v>134</v>
      </c>
      <c r="E153" s="220" t="s">
        <v>586</v>
      </c>
      <c r="F153" s="221" t="s">
        <v>388</v>
      </c>
      <c r="G153" s="222" t="s">
        <v>508</v>
      </c>
      <c r="H153" s="223">
        <v>1</v>
      </c>
      <c r="I153" s="224"/>
      <c r="J153" s="225">
        <f>ROUND(I153*H153,2)</f>
        <v>0</v>
      </c>
      <c r="K153" s="221" t="s">
        <v>1</v>
      </c>
      <c r="L153" s="44"/>
      <c r="M153" s="226" t="s">
        <v>1</v>
      </c>
      <c r="N153" s="227" t="s">
        <v>43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148</v>
      </c>
      <c r="AT153" s="230" t="s">
        <v>134</v>
      </c>
      <c r="AU153" s="230" t="s">
        <v>86</v>
      </c>
      <c r="AY153" s="17" t="s">
        <v>133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86</v>
      </c>
      <c r="BK153" s="231">
        <f>ROUND(I153*H153,2)</f>
        <v>0</v>
      </c>
      <c r="BL153" s="17" t="s">
        <v>148</v>
      </c>
      <c r="BM153" s="230" t="s">
        <v>587</v>
      </c>
    </row>
    <row r="154" s="2" customFormat="1" ht="16.5" customHeight="1">
      <c r="A154" s="38"/>
      <c r="B154" s="39"/>
      <c r="C154" s="219" t="s">
        <v>345</v>
      </c>
      <c r="D154" s="219" t="s">
        <v>134</v>
      </c>
      <c r="E154" s="220" t="s">
        <v>588</v>
      </c>
      <c r="F154" s="221" t="s">
        <v>589</v>
      </c>
      <c r="G154" s="222" t="s">
        <v>508</v>
      </c>
      <c r="H154" s="223">
        <v>1</v>
      </c>
      <c r="I154" s="224"/>
      <c r="J154" s="225">
        <f>ROUND(I154*H154,2)</f>
        <v>0</v>
      </c>
      <c r="K154" s="221" t="s">
        <v>1</v>
      </c>
      <c r="L154" s="44"/>
      <c r="M154" s="226" t="s">
        <v>1</v>
      </c>
      <c r="N154" s="227" t="s">
        <v>43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148</v>
      </c>
      <c r="AT154" s="230" t="s">
        <v>134</v>
      </c>
      <c r="AU154" s="230" t="s">
        <v>86</v>
      </c>
      <c r="AY154" s="17" t="s">
        <v>133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86</v>
      </c>
      <c r="BK154" s="231">
        <f>ROUND(I154*H154,2)</f>
        <v>0</v>
      </c>
      <c r="BL154" s="17" t="s">
        <v>148</v>
      </c>
      <c r="BM154" s="230" t="s">
        <v>590</v>
      </c>
    </row>
    <row r="155" s="2" customFormat="1" ht="16.5" customHeight="1">
      <c r="A155" s="38"/>
      <c r="B155" s="39"/>
      <c r="C155" s="219" t="s">
        <v>430</v>
      </c>
      <c r="D155" s="219" t="s">
        <v>134</v>
      </c>
      <c r="E155" s="220" t="s">
        <v>591</v>
      </c>
      <c r="F155" s="221" t="s">
        <v>592</v>
      </c>
      <c r="G155" s="222" t="s">
        <v>508</v>
      </c>
      <c r="H155" s="223">
        <v>1</v>
      </c>
      <c r="I155" s="224"/>
      <c r="J155" s="225">
        <f>ROUND(I155*H155,2)</f>
        <v>0</v>
      </c>
      <c r="K155" s="221" t="s">
        <v>1</v>
      </c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148</v>
      </c>
      <c r="AT155" s="230" t="s">
        <v>134</v>
      </c>
      <c r="AU155" s="230" t="s">
        <v>86</v>
      </c>
      <c r="AY155" s="17" t="s">
        <v>133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148</v>
      </c>
      <c r="BM155" s="230" t="s">
        <v>593</v>
      </c>
    </row>
    <row r="156" s="2" customFormat="1" ht="16.5" customHeight="1">
      <c r="A156" s="38"/>
      <c r="B156" s="39"/>
      <c r="C156" s="219" t="s">
        <v>348</v>
      </c>
      <c r="D156" s="219" t="s">
        <v>134</v>
      </c>
      <c r="E156" s="220" t="s">
        <v>594</v>
      </c>
      <c r="F156" s="221" t="s">
        <v>595</v>
      </c>
      <c r="G156" s="222" t="s">
        <v>508</v>
      </c>
      <c r="H156" s="223">
        <v>1</v>
      </c>
      <c r="I156" s="224"/>
      <c r="J156" s="225">
        <f>ROUND(I156*H156,2)</f>
        <v>0</v>
      </c>
      <c r="K156" s="221" t="s">
        <v>1</v>
      </c>
      <c r="L156" s="44"/>
      <c r="M156" s="226" t="s">
        <v>1</v>
      </c>
      <c r="N156" s="227" t="s">
        <v>43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148</v>
      </c>
      <c r="AT156" s="230" t="s">
        <v>134</v>
      </c>
      <c r="AU156" s="230" t="s">
        <v>86</v>
      </c>
      <c r="AY156" s="17" t="s">
        <v>133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86</v>
      </c>
      <c r="BK156" s="231">
        <f>ROUND(I156*H156,2)</f>
        <v>0</v>
      </c>
      <c r="BL156" s="17" t="s">
        <v>148</v>
      </c>
      <c r="BM156" s="230" t="s">
        <v>596</v>
      </c>
    </row>
    <row r="157" s="2" customFormat="1" ht="16.5" customHeight="1">
      <c r="A157" s="38"/>
      <c r="B157" s="39"/>
      <c r="C157" s="219" t="s">
        <v>433</v>
      </c>
      <c r="D157" s="219" t="s">
        <v>134</v>
      </c>
      <c r="E157" s="220" t="s">
        <v>597</v>
      </c>
      <c r="F157" s="221" t="s">
        <v>598</v>
      </c>
      <c r="G157" s="222" t="s">
        <v>508</v>
      </c>
      <c r="H157" s="223">
        <v>1</v>
      </c>
      <c r="I157" s="224"/>
      <c r="J157" s="225">
        <f>ROUND(I157*H157,2)</f>
        <v>0</v>
      </c>
      <c r="K157" s="221" t="s">
        <v>1</v>
      </c>
      <c r="L157" s="44"/>
      <c r="M157" s="226" t="s">
        <v>1</v>
      </c>
      <c r="N157" s="227" t="s">
        <v>43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148</v>
      </c>
      <c r="AT157" s="230" t="s">
        <v>134</v>
      </c>
      <c r="AU157" s="230" t="s">
        <v>86</v>
      </c>
      <c r="AY157" s="17" t="s">
        <v>133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86</v>
      </c>
      <c r="BK157" s="231">
        <f>ROUND(I157*H157,2)</f>
        <v>0</v>
      </c>
      <c r="BL157" s="17" t="s">
        <v>148</v>
      </c>
      <c r="BM157" s="230" t="s">
        <v>599</v>
      </c>
    </row>
    <row r="158" s="2" customFormat="1" ht="16.5" customHeight="1">
      <c r="A158" s="38"/>
      <c r="B158" s="39"/>
      <c r="C158" s="219" t="s">
        <v>351</v>
      </c>
      <c r="D158" s="219" t="s">
        <v>134</v>
      </c>
      <c r="E158" s="220" t="s">
        <v>600</v>
      </c>
      <c r="F158" s="221" t="s">
        <v>601</v>
      </c>
      <c r="G158" s="222" t="s">
        <v>508</v>
      </c>
      <c r="H158" s="223">
        <v>1</v>
      </c>
      <c r="I158" s="224"/>
      <c r="J158" s="225">
        <f>ROUND(I158*H158,2)</f>
        <v>0</v>
      </c>
      <c r="K158" s="221" t="s">
        <v>1</v>
      </c>
      <c r="L158" s="44"/>
      <c r="M158" s="226" t="s">
        <v>1</v>
      </c>
      <c r="N158" s="227" t="s">
        <v>43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148</v>
      </c>
      <c r="AT158" s="230" t="s">
        <v>134</v>
      </c>
      <c r="AU158" s="230" t="s">
        <v>86</v>
      </c>
      <c r="AY158" s="17" t="s">
        <v>133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86</v>
      </c>
      <c r="BK158" s="231">
        <f>ROUND(I158*H158,2)</f>
        <v>0</v>
      </c>
      <c r="BL158" s="17" t="s">
        <v>148</v>
      </c>
      <c r="BM158" s="230" t="s">
        <v>602</v>
      </c>
    </row>
    <row r="159" s="2" customFormat="1" ht="16.5" customHeight="1">
      <c r="A159" s="38"/>
      <c r="B159" s="39"/>
      <c r="C159" s="219" t="s">
        <v>438</v>
      </c>
      <c r="D159" s="219" t="s">
        <v>134</v>
      </c>
      <c r="E159" s="220" t="s">
        <v>603</v>
      </c>
      <c r="F159" s="221" t="s">
        <v>604</v>
      </c>
      <c r="G159" s="222" t="s">
        <v>508</v>
      </c>
      <c r="H159" s="223">
        <v>1</v>
      </c>
      <c r="I159" s="224"/>
      <c r="J159" s="225">
        <f>ROUND(I159*H159,2)</f>
        <v>0</v>
      </c>
      <c r="K159" s="221" t="s">
        <v>1</v>
      </c>
      <c r="L159" s="44"/>
      <c r="M159" s="232" t="s">
        <v>1</v>
      </c>
      <c r="N159" s="233" t="s">
        <v>43</v>
      </c>
      <c r="O159" s="234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148</v>
      </c>
      <c r="AT159" s="230" t="s">
        <v>134</v>
      </c>
      <c r="AU159" s="230" t="s">
        <v>86</v>
      </c>
      <c r="AY159" s="17" t="s">
        <v>133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148</v>
      </c>
      <c r="BM159" s="230" t="s">
        <v>605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Jm4n4AGIGBclKWwnB3w1WOBX1YNTTklPzdN+Y2y9y6UTezscCRjjkdvgKHGeSTw+NwHWQ+aSeB2DeHfC+iyp5g==" hashValue="vRSX4S24evu4S8SQ3FkPPY2hPGf93SIktswblxCm24dJAStXELkVLGcr2KgzyjUb7Hml/LueEzTLPyceUX1FHw==" algorithmName="SHA-512" password="CC35"/>
  <autoFilter ref="C122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Zajíčková</dc:creator>
  <cp:lastModifiedBy>Hana Zajíčková</cp:lastModifiedBy>
  <dcterms:created xsi:type="dcterms:W3CDTF">2021-03-31T18:56:10Z</dcterms:created>
  <dcterms:modified xsi:type="dcterms:W3CDTF">2021-03-31T18:56:18Z</dcterms:modified>
</cp:coreProperties>
</file>