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na Zajíčková\Documents\20081 Prodloužení trolej. trasy\"/>
    </mc:Choice>
  </mc:AlternateContent>
  <bookViews>
    <workbookView xWindow="0" yWindow="0" windowWidth="0" windowHeight="0"/>
  </bookViews>
  <sheets>
    <sheet name="Rekapitulace stavby" sheetId="1" r:id="rId1"/>
    <sheet name="SO 001 - Vedlejší a rozpo..." sheetId="2" r:id="rId2"/>
    <sheet name="SO 099.1 - Trolejové vedení" sheetId="3" r:id="rId3"/>
    <sheet name="SO 401 - Veřejné osvětlení" sheetId="4" r:id="rId4"/>
    <sheet name="SO 801 - Sadové úpravy 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001 - Vedlejší a rozpo...'!$C$116:$K$128</definedName>
    <definedName name="_xlnm.Print_Area" localSheetId="1">'SO 001 - Vedlejší a rozpo...'!$C$4:$J$76,'SO 001 - Vedlejší a rozpo...'!$C$82:$J$98,'SO 001 - Vedlejší a rozpo...'!$C$104:$K$128</definedName>
    <definedName name="_xlnm.Print_Titles" localSheetId="1">'SO 001 - Vedlejší a rozpo...'!$116:$116</definedName>
    <definedName name="_xlnm._FilterDatabase" localSheetId="2" hidden="1">'SO 099.1 - Trolejové vedení'!$C$117:$K$121</definedName>
    <definedName name="_xlnm.Print_Area" localSheetId="2">'SO 099.1 - Trolejové vedení'!$C$4:$J$76,'SO 099.1 - Trolejové vedení'!$C$82:$J$99,'SO 099.1 - Trolejové vedení'!$C$105:$K$121</definedName>
    <definedName name="_xlnm.Print_Titles" localSheetId="2">'SO 099.1 - Trolejové vedení'!$117:$117</definedName>
    <definedName name="_xlnm._FilterDatabase" localSheetId="3" hidden="1">'SO 401 - Veřejné osvětlení'!$C$117:$K$121</definedName>
    <definedName name="_xlnm.Print_Area" localSheetId="3">'SO 401 - Veřejné osvětlení'!$C$4:$J$76,'SO 401 - Veřejné osvětlení'!$C$82:$J$99,'SO 401 - Veřejné osvětlení'!$C$105:$K$121</definedName>
    <definedName name="_xlnm.Print_Titles" localSheetId="3">'SO 401 - Veřejné osvětlení'!$117:$117</definedName>
    <definedName name="_xlnm._FilterDatabase" localSheetId="4" hidden="1">'SO 801 - Sadové úpravy '!$C$117:$K$122</definedName>
    <definedName name="_xlnm.Print_Area" localSheetId="4">'SO 801 - Sadové úpravy '!$C$4:$J$76,'SO 801 - Sadové úpravy '!$C$82:$J$99,'SO 801 - Sadové úpravy '!$C$105:$K$122</definedName>
    <definedName name="_xlnm.Print_Titles" localSheetId="4">'SO 801 - Sadové úpravy '!$117:$117</definedName>
  </definedNames>
  <calcPr/>
</workbook>
</file>

<file path=xl/calcChain.xml><?xml version="1.0" encoding="utf-8"?>
<calcChain xmlns="http://schemas.openxmlformats.org/spreadsheetml/2006/main">
  <c i="5" l="1" r="R120"/>
  <c r="R119"/>
  <c r="R118"/>
  <c r="J37"/>
  <c r="J36"/>
  <c i="1" r="AY98"/>
  <c i="5" r="J35"/>
  <c i="1" r="AX98"/>
  <c i="5" r="BI121"/>
  <c r="BH121"/>
  <c r="BG121"/>
  <c r="BF121"/>
  <c r="T121"/>
  <c r="T120"/>
  <c r="T119"/>
  <c r="T118"/>
  <c r="R121"/>
  <c r="P121"/>
  <c r="P120"/>
  <c r="P119"/>
  <c r="P118"/>
  <c i="1" r="AU98"/>
  <c i="5" r="J114"/>
  <c r="F112"/>
  <c r="E110"/>
  <c r="J91"/>
  <c r="F89"/>
  <c r="E87"/>
  <c r="J24"/>
  <c r="E24"/>
  <c r="J115"/>
  <c r="J23"/>
  <c r="J18"/>
  <c r="E18"/>
  <c r="F115"/>
  <c r="J17"/>
  <c r="J15"/>
  <c r="E15"/>
  <c r="F114"/>
  <c r="J14"/>
  <c r="J12"/>
  <c r="J112"/>
  <c r="E7"/>
  <c r="E108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J114"/>
  <c r="F112"/>
  <c r="E110"/>
  <c r="J91"/>
  <c r="F89"/>
  <c r="E87"/>
  <c r="J24"/>
  <c r="E24"/>
  <c r="J92"/>
  <c r="J23"/>
  <c r="J18"/>
  <c r="E18"/>
  <c r="F115"/>
  <c r="J17"/>
  <c r="J15"/>
  <c r="E15"/>
  <c r="F114"/>
  <c r="J14"/>
  <c r="J12"/>
  <c r="J112"/>
  <c r="E7"/>
  <c r="E85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J114"/>
  <c r="F112"/>
  <c r="E110"/>
  <c r="J91"/>
  <c r="F89"/>
  <c r="E87"/>
  <c r="J24"/>
  <c r="E24"/>
  <c r="J92"/>
  <c r="J23"/>
  <c r="J18"/>
  <c r="E18"/>
  <c r="F115"/>
  <c r="J17"/>
  <c r="J15"/>
  <c r="E15"/>
  <c r="F91"/>
  <c r="J14"/>
  <c r="J12"/>
  <c r="J89"/>
  <c r="E7"/>
  <c r="E85"/>
  <c i="2" r="J37"/>
  <c r="J36"/>
  <c i="1" r="AY95"/>
  <c i="2" r="J35"/>
  <c i="1" r="AX95"/>
  <c i="2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1"/>
  <c r="E109"/>
  <c r="J92"/>
  <c r="J91"/>
  <c r="F89"/>
  <c r="E87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5" r="BK121"/>
  <c r="J121"/>
  <c i="4" r="J121"/>
  <c i="2" r="BK128"/>
  <c r="BK127"/>
  <c r="BK124"/>
  <c r="BK120"/>
  <c r="J119"/>
  <c i="1" r="AS94"/>
  <c i="4" r="BK121"/>
  <c i="3" r="J121"/>
  <c i="2" r="J127"/>
  <c r="BK126"/>
  <c r="J125"/>
  <c r="J124"/>
  <c r="BK122"/>
  <c r="J121"/>
  <c r="J120"/>
  <c r="BK119"/>
  <c i="5" r="F36"/>
  <c i="2" r="J126"/>
  <c r="BK123"/>
  <c r="J122"/>
  <c r="BK121"/>
  <c i="5" r="F34"/>
  <c i="3" r="BK121"/>
  <c i="2" r="J128"/>
  <c r="BK125"/>
  <c r="J123"/>
  <c i="5" r="F35"/>
  <c i="1" r="BB98"/>
  <c i="4" r="F35"/>
  <c i="1" r="BB97"/>
  <c i="3" r="F35"/>
  <c i="1" r="BB96"/>
  <c i="5" r="F37"/>
  <c i="1" r="BD98"/>
  <c i="5" r="J34"/>
  <c i="1" r="AW98"/>
  <c i="4" r="F37"/>
  <c i="1" r="BD97"/>
  <c i="3" r="F34"/>
  <c i="1" r="BA96"/>
  <c i="4" r="F36"/>
  <c i="1" r="BC97"/>
  <c i="3" r="F36"/>
  <c i="1" r="BC96"/>
  <c i="4" r="J34"/>
  <c i="1" r="AW97"/>
  <c i="3" r="F37"/>
  <c i="1" r="BD96"/>
  <c i="2" l="1" r="R118"/>
  <c r="R117"/>
  <c r="BK118"/>
  <c r="J118"/>
  <c r="J97"/>
  <c r="T118"/>
  <c r="T117"/>
  <c r="P118"/>
  <c r="P117"/>
  <c i="1" r="AU95"/>
  <c i="2" r="E85"/>
  <c r="J89"/>
  <c r="F113"/>
  <c r="BE119"/>
  <c r="BE120"/>
  <c r="BE126"/>
  <c i="3" r="F92"/>
  <c r="J112"/>
  <c r="BE121"/>
  <c i="2" r="F114"/>
  <c r="BE124"/>
  <c i="3" r="E108"/>
  <c r="F114"/>
  <c r="J115"/>
  <c i="1" r="BC98"/>
  <c i="2" r="BE127"/>
  <c r="BE128"/>
  <c i="4" r="J89"/>
  <c r="F92"/>
  <c r="E108"/>
  <c r="J115"/>
  <c i="2" r="BE121"/>
  <c r="BE122"/>
  <c r="BE123"/>
  <c r="BE125"/>
  <c i="3" r="BK120"/>
  <c r="J120"/>
  <c r="J98"/>
  <c i="4" r="F91"/>
  <c r="BE121"/>
  <c r="BK120"/>
  <c r="J120"/>
  <c r="J98"/>
  <c i="5" r="E85"/>
  <c r="J89"/>
  <c r="F91"/>
  <c r="F92"/>
  <c r="J92"/>
  <c r="BE121"/>
  <c i="1" r="BA98"/>
  <c i="5" r="BK120"/>
  <c r="J120"/>
  <c r="J98"/>
  <c i="2" r="F37"/>
  <c i="1" r="BD95"/>
  <c r="BD94"/>
  <c r="W33"/>
  <c i="2" r="J34"/>
  <c i="1" r="AW95"/>
  <c i="2" r="F35"/>
  <c i="1" r="BB95"/>
  <c r="BB94"/>
  <c r="W31"/>
  <c i="2" r="F34"/>
  <c i="1" r="BA95"/>
  <c i="2" r="F36"/>
  <c i="1" r="BC95"/>
  <c r="AU94"/>
  <c i="4" r="J33"/>
  <c i="1" r="AV97"/>
  <c r="AT97"/>
  <c i="4" r="F34"/>
  <c i="1" r="BA97"/>
  <c i="3" r="J33"/>
  <c i="1" r="AV96"/>
  <c i="3" r="J34"/>
  <c i="1" r="AW96"/>
  <c i="5" r="J33"/>
  <c i="1" r="AV98"/>
  <c r="AT98"/>
  <c i="2" l="1" r="BK117"/>
  <c r="J117"/>
  <c i="3" r="BK119"/>
  <c r="BK118"/>
  <c r="J118"/>
  <c i="4" r="BK119"/>
  <c r="BK118"/>
  <c r="J118"/>
  <c r="J96"/>
  <c i="5" r="BK119"/>
  <c r="J119"/>
  <c r="J97"/>
  <c i="1" r="AX94"/>
  <c i="3" r="F33"/>
  <c i="1" r="AZ96"/>
  <c i="2" r="J33"/>
  <c i="1" r="AV95"/>
  <c r="AT95"/>
  <c i="2" r="J30"/>
  <c i="1" r="AG95"/>
  <c r="AN95"/>
  <c i="3" r="J30"/>
  <c i="1" r="AG96"/>
  <c i="4" r="F33"/>
  <c i="1" r="AZ97"/>
  <c r="BC94"/>
  <c r="AY94"/>
  <c r="AT96"/>
  <c r="BA94"/>
  <c r="W30"/>
  <c i="5" r="F33"/>
  <c i="1" r="AZ98"/>
  <c i="2" r="F33"/>
  <c i="1" r="AZ95"/>
  <c i="2" l="1" r="J39"/>
  <c i="3" r="J96"/>
  <c i="2" r="J96"/>
  <c i="3" r="J39"/>
  <c i="5" r="BK118"/>
  <c r="J118"/>
  <c i="3" r="J119"/>
  <c r="J97"/>
  <c i="4" r="J119"/>
  <c r="J97"/>
  <c i="1" r="AN96"/>
  <c r="AZ94"/>
  <c r="W29"/>
  <c r="W32"/>
  <c r="AW94"/>
  <c r="AK30"/>
  <c i="4" r="J30"/>
  <c i="1" r="AG97"/>
  <c r="AN97"/>
  <c i="5" r="J30"/>
  <c i="1" r="AG98"/>
  <c r="AN98"/>
  <c i="5" l="1" r="J96"/>
  <c i="4" r="J39"/>
  <c i="5" r="J39"/>
  <c i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<sst xmlns="http://schemas.openxmlformats.org/spreadsheetml/2006/main">
  <si>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</si>
  <si>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</si>
  <si>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</si>
  <si>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</si>
  <si>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</si>
  <si>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{705d574d-8997-4b96-a9ca-7eda57592ec2}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</si>
  <si>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</si>
  <si>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</si>
  <si>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</si>
  <si>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</si>
  <si>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</si>
  <si>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</si>
  <si>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</si>
  <si>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</si>
  <si>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</si>
  <si>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</si>
  <si>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</si>
  <si>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Prodložení trolejbusové tratě ulice Studentská</t>
  </si>
  <si>
    <t>KSO:</t>
  </si>
  <si>
    <t>CC-CZ:</t>
  </si>
  <si>
    <t>Místo:</t>
  </si>
  <si>
    <t xml:space="preserve">Pardubice </t>
  </si>
  <si>
    <t>Datum:</t>
  </si>
  <si>
    <t>16. 10. 2020</t>
  </si>
  <si>
    <t>Zadavatel:</t>
  </si>
  <si>
    <t>IČ:</t>
  </si>
  <si>
    <t>Dopravní podnik města Pardubic</t>
  </si>
  <si>
    <t>DIČ:</t>
  </si>
  <si>
    <t>Uchazeč:</t>
  </si>
  <si>
    <t>Vyplň údaj</t>
  </si>
  <si>
    <t>Projektant:</t>
  </si>
  <si>
    <t>25292161</t>
  </si>
  <si>
    <t>PRODIN a.s., K Vápence 2745, 530 02 Pardubice</t>
  </si>
  <si>
    <t>CZ 25292161</t>
  </si>
  <si>
    <t>True</t>
  </si>
  <si>
    <t>Zpracovatel:</t>
  </si>
  <si>
    <t>Ing. Michal Hornýš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</si>
  <si>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</si>
  <si>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</si>
  <si>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</si>
  <si>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</si>
  <si>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</si>
  <si>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</si>
  <si>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</si>
  <si>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</si>
  <si>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</si>
  <si>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</si>
  <si>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</si>
  <si>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</si>
  <si>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</si>
  <si>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</si>
  <si>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</si>
  <si>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</si>
  <si>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</si>
  <si>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</si>
  <si>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</si>
  <si>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</si>
  <si>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</si>
  <si>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</si>
  <si>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</si>
  <si>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</si>
  <si>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</si>
  <si>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</si>
  <si>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</si>
  <si>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</si>
  <si>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</si>
  <si>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</si>
  <si>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</si>
  <si>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</si>
  <si>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</si>
  <si>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</si>
  <si>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</si>
  <si>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</si>
  <si>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</si>
  <si>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</si>
  <si>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</si>
  <si>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</si>
  <si>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</si>
  <si>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</si>
  <si>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</si>
  <si>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</si>
  <si>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</si>
  <si>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</si>
  <si>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</si>
  <si>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Vedlejší a rozpočtové náklady </t>
  </si>
  <si>
    <t>STA</t>
  </si>
  <si>
    <t>1</t>
  </si>
  <si>
    <t>{4d40f168-d73a-4047-bb7e-73ae26b42b67}</t>
  </si>
  <si>
    <t>2</t>
  </si>
  <si>
    <t>SO 099.1</t>
  </si>
  <si>
    <t>Trolejové vedení</t>
  </si>
  <si>
    <t>{f722a028-d23c-453c-bcfa-912e95ad8919}</t>
  </si>
  <si>
    <t>SO 401</t>
  </si>
  <si>
    <t>Veřejné osvětlení</t>
  </si>
  <si>
    <t>{83189018-e895-4995-b3ad-09a41acbfad1}</t>
  </si>
  <si>
    <t>SO 801</t>
  </si>
  <si>
    <t xml:space="preserve">Sadové úpravy </t>
  </si>
  <si>
    <t>{8a04cece-2395-441d-8994-c3e680240096}</t>
  </si>
  <si>
    <t>KRYCÍ LIST SOUPISU PRACÍ</t>
  </si>
  <si>
    <t>Objekt:</t>
  </si>
  <si>
    <t xml:space="preserve">SO 001 - Vedlejší a rozpočtové náklady 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</si>
  <si>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</si>
  <si>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</si>
  <si>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</si>
  <si>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</si>
  <si>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</si>
  <si>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VRN - Vedlejší rozpočtové náklady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</si>
  <si>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</si>
  <si>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</si>
  <si>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</si>
  <si>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</si>
  <si>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</si>
  <si>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</si>
  <si>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</si>
  <si>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</si>
  <si>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</si>
  <si>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</si>
  <si>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</si>
  <si>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</si>
  <si>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</si>
  <si>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</si>
  <si>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 xml:space="preserve">Vedlejší rozpočtové náklady   </t>
  </si>
  <si>
    <t>5</t>
  </si>
  <si>
    <t>ROZPOCET</t>
  </si>
  <si>
    <t>K</t>
  </si>
  <si>
    <t>011114010</t>
  </si>
  <si>
    <t xml:space="preserve">Dozor geologa  pro zalkádání stožárů </t>
  </si>
  <si>
    <t>hod.</t>
  </si>
  <si>
    <t>1024</t>
  </si>
  <si>
    <t>320234008</t>
  </si>
  <si>
    <t>011114011</t>
  </si>
  <si>
    <t xml:space="preserve">Autorský dozor  pro zakládání </t>
  </si>
  <si>
    <t>-752467868</t>
  </si>
  <si>
    <t>3</t>
  </si>
  <si>
    <t>011114002</t>
  </si>
  <si>
    <t xml:space="preserve">Fotodokumentace výsavby  2x na CD</t>
  </si>
  <si>
    <t xml:space="preserve">soubor </t>
  </si>
  <si>
    <t>1785672181</t>
  </si>
  <si>
    <t>4</t>
  </si>
  <si>
    <t>012103006</t>
  </si>
  <si>
    <t>Geodetické práce před výstavbou - vytyčení stavby</t>
  </si>
  <si>
    <t>soubor</t>
  </si>
  <si>
    <t>-1639331800</t>
  </si>
  <si>
    <t>013254007</t>
  </si>
  <si>
    <t>Dokumentace skutečného provedení stavby</t>
  </si>
  <si>
    <t>2141457862</t>
  </si>
  <si>
    <t>6</t>
  </si>
  <si>
    <t>013254001</t>
  </si>
  <si>
    <t>Realizační dokumentace stavby</t>
  </si>
  <si>
    <t>567945350</t>
  </si>
  <si>
    <t>7</t>
  </si>
  <si>
    <t>032103001</t>
  </si>
  <si>
    <t xml:space="preserve">Zařízení staveniště </t>
  </si>
  <si>
    <t>620712293</t>
  </si>
  <si>
    <t>8</t>
  </si>
  <si>
    <t>034103001</t>
  </si>
  <si>
    <t>Oplocení staveniště</t>
  </si>
  <si>
    <t>1410922835</t>
  </si>
  <si>
    <t>9</t>
  </si>
  <si>
    <t>034303001</t>
  </si>
  <si>
    <t xml:space="preserve">Dopravní opatření pro regulaci a omezení  dopravy během výstavby </t>
  </si>
  <si>
    <t>kpl</t>
  </si>
  <si>
    <t>380080373</t>
  </si>
  <si>
    <t>10</t>
  </si>
  <si>
    <t>034503001</t>
  </si>
  <si>
    <t>Informační tabule stavby</t>
  </si>
  <si>
    <t>kus</t>
  </si>
  <si>
    <t>443609521</t>
  </si>
  <si>
    <t>SO 099.1 - Trolejové vedení</t>
  </si>
  <si>
    <t>HSV - HSV</t>
  </si>
  <si>
    <t xml:space="preserve">    099.1 - Trolejové vedení</t>
  </si>
  <si>
    <t>HSV</t>
  </si>
  <si>
    <t>099.1</t>
  </si>
  <si>
    <t>Trolejové vedení dle samostatného rozpočtu</t>
  </si>
  <si>
    <t>2116848734</t>
  </si>
  <si>
    <t>SO 401 - Veřejné osvětlení</t>
  </si>
  <si>
    <t xml:space="preserve">    401 - Veřejné osvětlení</t>
  </si>
  <si>
    <t>401</t>
  </si>
  <si>
    <t>4014</t>
  </si>
  <si>
    <t>Veřejné osvětlení dle samostatného rozpočtu</t>
  </si>
  <si>
    <t>subor</t>
  </si>
  <si>
    <t>1066301828</t>
  </si>
  <si>
    <t xml:space="preserve">SO 801 - Sadové úpravy </t>
  </si>
  <si>
    <t>HSV - Práce a dodávky HSV</t>
  </si>
  <si>
    <t xml:space="preserve">    1 - Zemní práce</t>
  </si>
  <si>
    <t>Práce a dodávky HSV</t>
  </si>
  <si>
    <t>Zemní práce</t>
  </si>
  <si>
    <t>184818113</t>
  </si>
  <si>
    <t xml:space="preserve">Vyvětvení a tvarový ořez dřevin  vč. likvidace</t>
  </si>
  <si>
    <t>-2074400915</t>
  </si>
  <si>
    <t>VV</t>
  </si>
  <si>
    <t>"jírovec - cca16x5 větví"1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</si>
</sst>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33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20081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Prodložení trolejbusové tratě ulice Studentská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Pardubice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16. 10. 2020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Dopravní podnik města Pardubic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PRODIN a.s., K Vápence 2745, 530 02 Pardubice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Ing. Michal Hornýš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ROUND(SUM(AG95:AG98),2)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ROUND(SUM(AS95:AS98),2)</f>
        <v>0</v>
      </c>
      <c r="AT94" s="112">
        <f>ROUND(SUM(AV94:AW94),2)</f>
        <v>0</v>
      </c>
      <c r="AU94" s="113">
        <f>ROUND(SUM(AU95:AU98),5)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ROUND(SUM(AZ95:AZ98),2)</f>
        <v>0</v>
      </c>
      <c r="BA94" s="112">
        <f>ROUND(SUM(BA95:BA98),2)</f>
        <v>0</v>
      </c>
      <c r="BB94" s="112">
        <f>ROUND(SUM(BB95:BB98),2)</f>
        <v>0</v>
      </c>
      <c r="BC94" s="112">
        <f>ROUND(SUM(BC95:BC98),2)</f>
        <v>0</v>
      </c>
      <c r="BD94" s="114">
        <f>ROUND(SUM(BD95:BD98),2)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001 - Vedlejší a rozpo...'!J30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001 - Vedlejší a rozpo...'!P117</f>
        <v>0</v>
      </c>
      <c r="AV95" s="126">
        <f>'SO 001 - Vedlejší a rozpo...'!J33</f>
        <v>0</v>
      </c>
      <c r="AW95" s="126">
        <f>'SO 001 - Vedlejší a rozpo...'!J34</f>
        <v>0</v>
      </c>
      <c r="AX95" s="126">
        <f>'SO 001 - Vedlejší a rozpo...'!J35</f>
        <v>0</v>
      </c>
      <c r="AY95" s="126">
        <f>'SO 001 - Vedlejší a rozpo...'!J36</f>
        <v>0</v>
      </c>
      <c r="AZ95" s="126">
        <f>'SO 001 - Vedlejší a rozpo...'!F33</f>
        <v>0</v>
      </c>
      <c r="BA95" s="126">
        <f>'SO 001 - Vedlejší a rozpo...'!F34</f>
        <v>0</v>
      </c>
      <c r="BB95" s="126">
        <f>'SO 001 - Vedlejší a rozpo...'!F35</f>
        <v>0</v>
      </c>
      <c r="BC95" s="126">
        <f>'SO 001 - Vedlejší a rozpo...'!F36</f>
        <v>0</v>
      </c>
      <c r="BD95" s="128">
        <f>'SO 001 - Vedlejší a rozpo...'!F37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24.7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099.1 - Trolejové vedení'!J30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25">
        <v>0</v>
      </c>
      <c r="AT96" s="126">
        <f>ROUND(SUM(AV96:AW96),2)</f>
        <v>0</v>
      </c>
      <c r="AU96" s="127">
        <f>'SO 099.1 - Trolejové vedení'!P118</f>
        <v>0</v>
      </c>
      <c r="AV96" s="126">
        <f>'SO 099.1 - Trolejové vedení'!J33</f>
        <v>0</v>
      </c>
      <c r="AW96" s="126">
        <f>'SO 099.1 - Trolejové vedení'!J34</f>
        <v>0</v>
      </c>
      <c r="AX96" s="126">
        <f>'SO 099.1 - Trolejové vedení'!J35</f>
        <v>0</v>
      </c>
      <c r="AY96" s="126">
        <f>'SO 099.1 - Trolejové vedení'!J36</f>
        <v>0</v>
      </c>
      <c r="AZ96" s="126">
        <f>'SO 099.1 - Trolejové vedení'!F33</f>
        <v>0</v>
      </c>
      <c r="BA96" s="126">
        <f>'SO 099.1 - Trolejové vedení'!F34</f>
        <v>0</v>
      </c>
      <c r="BB96" s="126">
        <f>'SO 099.1 - Trolejové vedení'!F35</f>
        <v>0</v>
      </c>
      <c r="BC96" s="126">
        <f>'SO 099.1 - Trolejové vedení'!F36</f>
        <v>0</v>
      </c>
      <c r="BD96" s="128">
        <f>'SO 099.1 - Trolejové vedení'!F37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7" customFormat="1" ht="16.5" customHeight="1">
      <c r="A97" s="117" t="s">
        <v>82</v>
      </c>
      <c r="B97" s="118"/>
      <c r="C97" s="119"/>
      <c r="D97" s="120" t="s">
        <v>92</v>
      </c>
      <c r="E97" s="120"/>
      <c r="F97" s="120"/>
      <c r="G97" s="120"/>
      <c r="H97" s="120"/>
      <c r="I97" s="121"/>
      <c r="J97" s="120" t="s">
        <v>93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401 - Veřejné osvětlení'!J30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85</v>
      </c>
      <c r="AR97" s="124"/>
      <c r="AS97" s="125">
        <v>0</v>
      </c>
      <c r="AT97" s="126">
        <f>ROUND(SUM(AV97:AW97),2)</f>
        <v>0</v>
      </c>
      <c r="AU97" s="127">
        <f>'SO 401 - Veřejné osvětlení'!P118</f>
        <v>0</v>
      </c>
      <c r="AV97" s="126">
        <f>'SO 401 - Veřejné osvětlení'!J33</f>
        <v>0</v>
      </c>
      <c r="AW97" s="126">
        <f>'SO 401 - Veřejné osvětlení'!J34</f>
        <v>0</v>
      </c>
      <c r="AX97" s="126">
        <f>'SO 401 - Veřejné osvětlení'!J35</f>
        <v>0</v>
      </c>
      <c r="AY97" s="126">
        <f>'SO 401 - Veřejné osvětlení'!J36</f>
        <v>0</v>
      </c>
      <c r="AZ97" s="126">
        <f>'SO 401 - Veřejné osvětlení'!F33</f>
        <v>0</v>
      </c>
      <c r="BA97" s="126">
        <f>'SO 401 - Veřejné osvětlení'!F34</f>
        <v>0</v>
      </c>
      <c r="BB97" s="126">
        <f>'SO 401 - Veřejné osvětlení'!F35</f>
        <v>0</v>
      </c>
      <c r="BC97" s="126">
        <f>'SO 401 - Veřejné osvětlení'!F36</f>
        <v>0</v>
      </c>
      <c r="BD97" s="128">
        <f>'SO 401 - Veřejné osvětlení'!F37</f>
        <v>0</v>
      </c>
      <c r="BE97" s="7"/>
      <c r="BT97" s="129" t="s">
        <v>86</v>
      </c>
      <c r="BV97" s="129" t="s">
        <v>80</v>
      </c>
      <c r="BW97" s="129" t="s">
        <v>94</v>
      </c>
      <c r="BX97" s="129" t="s">
        <v>5</v>
      </c>
      <c r="CL97" s="129" t="s">
        <v>1</v>
      </c>
      <c r="CM97" s="129" t="s">
        <v>88</v>
      </c>
    </row>
    <row r="98" s="7" customFormat="1" ht="16.5" customHeight="1">
      <c r="A98" s="117" t="s">
        <v>82</v>
      </c>
      <c r="B98" s="118"/>
      <c r="C98" s="119"/>
      <c r="D98" s="120" t="s">
        <v>95</v>
      </c>
      <c r="E98" s="120"/>
      <c r="F98" s="120"/>
      <c r="G98" s="120"/>
      <c r="H98" s="120"/>
      <c r="I98" s="121"/>
      <c r="J98" s="120" t="s">
        <v>96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'SO 801 - Sadové úpravy 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85</v>
      </c>
      <c r="AR98" s="124"/>
      <c r="AS98" s="130">
        <v>0</v>
      </c>
      <c r="AT98" s="131">
        <f>ROUND(SUM(AV98:AW98),2)</f>
        <v>0</v>
      </c>
      <c r="AU98" s="132">
        <f>'SO 801 - Sadové úpravy '!P118</f>
        <v>0</v>
      </c>
      <c r="AV98" s="131">
        <f>'SO 801 - Sadové úpravy '!J33</f>
        <v>0</v>
      </c>
      <c r="AW98" s="131">
        <f>'SO 801 - Sadové úpravy '!J34</f>
        <v>0</v>
      </c>
      <c r="AX98" s="131">
        <f>'SO 801 - Sadové úpravy '!J35</f>
        <v>0</v>
      </c>
      <c r="AY98" s="131">
        <f>'SO 801 - Sadové úpravy '!J36</f>
        <v>0</v>
      </c>
      <c r="AZ98" s="131">
        <f>'SO 801 - Sadové úpravy '!F33</f>
        <v>0</v>
      </c>
      <c r="BA98" s="131">
        <f>'SO 801 - Sadové úpravy '!F34</f>
        <v>0</v>
      </c>
      <c r="BB98" s="131">
        <f>'SO 801 - Sadové úpravy '!F35</f>
        <v>0</v>
      </c>
      <c r="BC98" s="131">
        <f>'SO 801 - Sadové úpravy '!F36</f>
        <v>0</v>
      </c>
      <c r="BD98" s="133">
        <f>'SO 801 - Sadové úpravy '!F37</f>
        <v>0</v>
      </c>
      <c r="BE98" s="7"/>
      <c r="BT98" s="129" t="s">
        <v>86</v>
      </c>
      <c r="BV98" s="129" t="s">
        <v>80</v>
      </c>
      <c r="BW98" s="129" t="s">
        <v>97</v>
      </c>
      <c r="BX98" s="129" t="s">
        <v>5</v>
      </c>
      <c r="CL98" s="129" t="s">
        <v>1</v>
      </c>
      <c r="CM98" s="129" t="s">
        <v>88</v>
      </c>
    </row>
    <row r="99" s="2" customFormat="1" ht="30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42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</sheetData>
  <sheetProtection sheet="1" formatColumns="0" formatRows="0" objects="1" scenarios="1" spinCount="100000" saltValue="klGn4R/kCrHVnP7al8TTuO/CbS7bqvm1Ft3wo5oGaGfcKf8ylHb31hhTBhOS3rswc3035So8kUENByrDuwaJ3A==" hashValue="0oRQhsdgtW0fJKKP2tPmzmxbYf65Ai5sk19chIXixQTSMG/73K0yZfEfzDRMhfc2MRrXvviEMBTGfchyTvpHs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Vedlejší a rozpo...'!C2" display="/"/>
    <hyperlink ref="A96" location="'SO 099.1 - Trolejové vedení'!C2" display="/"/>
    <hyperlink ref="A97" location="'SO 401 - Veřejné osvětlení'!C2" display="/"/>
    <hyperlink ref="A98" location="'SO 801 - Sadové úpravy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98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16.5" customHeight="1">
      <c r="B7" s="18"/>
      <c r="E7" s="141" t="str">
        <f>'Rekapitulace stavby'!K6</f>
        <v>Prodložení trolejbusové tratě ulice Studentská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99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100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stavby'!AN8</f>
        <v>16. 10. 2020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tr">
        <f>IF('Rekapitulace stavby'!E11="","",'Rekapitulace stavby'!E11)</f>
        <v>Dopravní podnik města Pardubic</v>
      </c>
      <c r="F15" s="36"/>
      <c r="G15" s="36"/>
      <c r="H15" s="36"/>
      <c r="I15" s="145" t="s">
        <v>27</v>
      </c>
      <c r="J15" s="144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28</v>
      </c>
      <c r="E17" s="36"/>
      <c r="F17" s="36"/>
      <c r="G17" s="36"/>
      <c r="H17" s="36"/>
      <c r="I17" s="14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4"/>
      <c r="G18" s="144"/>
      <c r="H18" s="144"/>
      <c r="I18" s="145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30</v>
      </c>
      <c r="E20" s="36"/>
      <c r="F20" s="36"/>
      <c r="G20" s="36"/>
      <c r="H20" s="36"/>
      <c r="I20" s="145" t="s">
        <v>25</v>
      </c>
      <c r="J20" s="144" t="s">
        <v>31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">
        <v>32</v>
      </c>
      <c r="F21" s="36"/>
      <c r="G21" s="36"/>
      <c r="H21" s="36"/>
      <c r="I21" s="145" t="s">
        <v>27</v>
      </c>
      <c r="J21" s="144" t="s">
        <v>33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">
        <v>36</v>
      </c>
      <c r="F24" s="36"/>
      <c r="G24" s="36"/>
      <c r="H24" s="36"/>
      <c r="I24" s="145" t="s">
        <v>27</v>
      </c>
      <c r="J24" s="144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ROUND((SUM(BE117:BE128)),  2)</f>
        <v>0</v>
      </c>
      <c r="G33" s="36"/>
      <c r="H33" s="36"/>
      <c r="I33" s="160">
        <v>0.20999999999999999</v>
      </c>
      <c r="J33" s="159">
        <f>ROUND(((SUM(BE117:BE128))*I33),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ROUND((SUM(BF117:BF128)),  2)</f>
        <v>0</v>
      </c>
      <c r="G34" s="36"/>
      <c r="H34" s="36"/>
      <c r="I34" s="160">
        <v>0.14999999999999999</v>
      </c>
      <c r="J34" s="159">
        <f>ROUND(((SUM(BF117:BF128))*I34),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ROUND((SUM(BG117:BG128)),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ROUND((SUM(BH117:BH128)),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ROUND((SUM(BI117:BI128)),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101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Prodložení trolejbusové tratě ulice Studentská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99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SO 001 - Vedlejší a rozpočtové náklady 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Pardubice </v>
      </c>
      <c r="G89" s="38"/>
      <c r="H89" s="38"/>
      <c r="I89" s="145" t="s">
        <v>22</v>
      </c>
      <c r="J89" s="77" t="str">
        <f>IF(J12="","",J12)</f>
        <v>16. 10. 2020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>Dopravní podnik města Pardubic</v>
      </c>
      <c r="G91" s="38"/>
      <c r="H91" s="38"/>
      <c r="I91" s="145" t="s">
        <v>30</v>
      </c>
      <c r="J91" s="34" t="str">
        <f>E21</f>
        <v>PRODIN a.s., K Vápence 2745, 530 02 Pardubice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>Ing. Michal Hornýš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102</v>
      </c>
      <c r="D94" s="187"/>
      <c r="E94" s="187"/>
      <c r="F94" s="187"/>
      <c r="G94" s="187"/>
      <c r="H94" s="187"/>
      <c r="I94" s="188"/>
      <c r="J94" s="189" t="s">
        <v>103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104</v>
      </c>
      <c r="D96" s="38"/>
      <c r="E96" s="38"/>
      <c r="F96" s="38"/>
      <c r="G96" s="38"/>
      <c r="H96" s="38"/>
      <c r="I96" s="142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105</v>
      </c>
    </row>
    <row r="97" s="9" customFormat="1" ht="24.96" customHeight="1">
      <c r="A97" s="9"/>
      <c r="B97" s="191"/>
      <c r="C97" s="192"/>
      <c r="D97" s="193" t="s">
        <v>106</v>
      </c>
      <c r="E97" s="194"/>
      <c r="F97" s="194"/>
      <c r="G97" s="194"/>
      <c r="H97" s="194"/>
      <c r="I97" s="195"/>
      <c r="J97" s="196">
        <f>J118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142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181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184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107</v>
      </c>
      <c r="D104" s="38"/>
      <c r="E104" s="38"/>
      <c r="F104" s="38"/>
      <c r="G104" s="38"/>
      <c r="H104" s="38"/>
      <c r="I104" s="142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14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14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85" t="str">
        <f>E7</f>
        <v>Prodložení trolejbusové tratě ulice Studentská</v>
      </c>
      <c r="F107" s="30"/>
      <c r="G107" s="30"/>
      <c r="H107" s="30"/>
      <c r="I107" s="14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99</v>
      </c>
      <c r="D108" s="38"/>
      <c r="E108" s="38"/>
      <c r="F108" s="38"/>
      <c r="G108" s="38"/>
      <c r="H108" s="38"/>
      <c r="I108" s="14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 xml:space="preserve">SO 001 - Vedlejší a rozpočtové náklady </v>
      </c>
      <c r="F109" s="38"/>
      <c r="G109" s="38"/>
      <c r="H109" s="38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Pardubice </v>
      </c>
      <c r="G111" s="38"/>
      <c r="H111" s="38"/>
      <c r="I111" s="145" t="s">
        <v>22</v>
      </c>
      <c r="J111" s="77" t="str">
        <f>IF(J12="","",J12)</f>
        <v>16. 10. 2020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4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40.05" customHeight="1">
      <c r="A113" s="36"/>
      <c r="B113" s="37"/>
      <c r="C113" s="30" t="s">
        <v>24</v>
      </c>
      <c r="D113" s="38"/>
      <c r="E113" s="38"/>
      <c r="F113" s="25" t="str">
        <f>E15</f>
        <v>Dopravní podnik města Pardubic</v>
      </c>
      <c r="G113" s="38"/>
      <c r="H113" s="38"/>
      <c r="I113" s="145" t="s">
        <v>30</v>
      </c>
      <c r="J113" s="34" t="str">
        <f>E21</f>
        <v>PRODIN a.s., K Vápence 2745, 530 02 Pardubice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28</v>
      </c>
      <c r="D114" s="38"/>
      <c r="E114" s="38"/>
      <c r="F114" s="25" t="str">
        <f>IF(E18="","",E18)</f>
        <v>Vyplň údaj</v>
      </c>
      <c r="G114" s="38"/>
      <c r="H114" s="38"/>
      <c r="I114" s="145" t="s">
        <v>35</v>
      </c>
      <c r="J114" s="34" t="str">
        <f>E24</f>
        <v>Ing. Michal Hornýš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14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98"/>
      <c r="B116" s="199"/>
      <c r="C116" s="200" t="s">
        <v>108</v>
      </c>
      <c r="D116" s="201" t="s">
        <v>63</v>
      </c>
      <c r="E116" s="201" t="s">
        <v>59</v>
      </c>
      <c r="F116" s="201" t="s">
        <v>60</v>
      </c>
      <c r="G116" s="201" t="s">
        <v>109</v>
      </c>
      <c r="H116" s="201" t="s">
        <v>110</v>
      </c>
      <c r="I116" s="202" t="s">
        <v>111</v>
      </c>
      <c r="J116" s="201" t="s">
        <v>103</v>
      </c>
      <c r="K116" s="203" t="s">
        <v>112</v>
      </c>
      <c r="L116" s="204"/>
      <c r="M116" s="98" t="s">
        <v>1</v>
      </c>
      <c r="N116" s="99" t="s">
        <v>42</v>
      </c>
      <c r="O116" s="99" t="s">
        <v>113</v>
      </c>
      <c r="P116" s="99" t="s">
        <v>114</v>
      </c>
      <c r="Q116" s="99" t="s">
        <v>115</v>
      </c>
      <c r="R116" s="99" t="s">
        <v>116</v>
      </c>
      <c r="S116" s="99" t="s">
        <v>117</v>
      </c>
      <c r="T116" s="100" t="s">
        <v>118</v>
      </c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</row>
    <row r="117" s="2" customFormat="1" ht="22.8" customHeight="1">
      <c r="A117" s="36"/>
      <c r="B117" s="37"/>
      <c r="C117" s="105" t="s">
        <v>119</v>
      </c>
      <c r="D117" s="38"/>
      <c r="E117" s="38"/>
      <c r="F117" s="38"/>
      <c r="G117" s="38"/>
      <c r="H117" s="38"/>
      <c r="I117" s="142"/>
      <c r="J117" s="205">
        <f>BK117</f>
        <v>0</v>
      </c>
      <c r="K117" s="38"/>
      <c r="L117" s="42"/>
      <c r="M117" s="101"/>
      <c r="N117" s="206"/>
      <c r="O117" s="102"/>
      <c r="P117" s="207">
        <f>P118</f>
        <v>0</v>
      </c>
      <c r="Q117" s="102"/>
      <c r="R117" s="207">
        <f>R118</f>
        <v>0</v>
      </c>
      <c r="S117" s="102"/>
      <c r="T117" s="208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77</v>
      </c>
      <c r="AU117" s="15" t="s">
        <v>105</v>
      </c>
      <c r="BK117" s="209">
        <f>BK118</f>
        <v>0</v>
      </c>
    </row>
    <row r="118" s="11" customFormat="1" ht="25.92" customHeight="1">
      <c r="A118" s="11"/>
      <c r="B118" s="210"/>
      <c r="C118" s="211"/>
      <c r="D118" s="212" t="s">
        <v>77</v>
      </c>
      <c r="E118" s="213" t="s">
        <v>120</v>
      </c>
      <c r="F118" s="213" t="s">
        <v>121</v>
      </c>
      <c r="G118" s="211"/>
      <c r="H118" s="211"/>
      <c r="I118" s="214"/>
      <c r="J118" s="215">
        <f>BK118</f>
        <v>0</v>
      </c>
      <c r="K118" s="211"/>
      <c r="L118" s="216"/>
      <c r="M118" s="217"/>
      <c r="N118" s="218"/>
      <c r="O118" s="218"/>
      <c r="P118" s="219">
        <f>SUM(P119:P128)</f>
        <v>0</v>
      </c>
      <c r="Q118" s="218"/>
      <c r="R118" s="219">
        <f>SUM(R119:R128)</f>
        <v>0</v>
      </c>
      <c r="S118" s="218"/>
      <c r="T118" s="220">
        <f>SUM(T119:T128)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1" t="s">
        <v>122</v>
      </c>
      <c r="AT118" s="222" t="s">
        <v>77</v>
      </c>
      <c r="AU118" s="222" t="s">
        <v>78</v>
      </c>
      <c r="AY118" s="221" t="s">
        <v>123</v>
      </c>
      <c r="BK118" s="223">
        <f>SUM(BK119:BK128)</f>
        <v>0</v>
      </c>
    </row>
    <row r="119" s="2" customFormat="1" ht="16.5" customHeight="1">
      <c r="A119" s="36"/>
      <c r="B119" s="37"/>
      <c r="C119" s="224" t="s">
        <v>86</v>
      </c>
      <c r="D119" s="224" t="s">
        <v>124</v>
      </c>
      <c r="E119" s="225" t="s">
        <v>125</v>
      </c>
      <c r="F119" s="226" t="s">
        <v>126</v>
      </c>
      <c r="G119" s="227" t="s">
        <v>127</v>
      </c>
      <c r="H119" s="228">
        <v>10</v>
      </c>
      <c r="I119" s="229"/>
      <c r="J119" s="230">
        <f>ROUND(I119*H119,2)</f>
        <v>0</v>
      </c>
      <c r="K119" s="226" t="s">
        <v>1</v>
      </c>
      <c r="L119" s="42"/>
      <c r="M119" s="231" t="s">
        <v>1</v>
      </c>
      <c r="N119" s="232" t="s">
        <v>43</v>
      </c>
      <c r="O119" s="89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35" t="s">
        <v>128</v>
      </c>
      <c r="AT119" s="235" t="s">
        <v>124</v>
      </c>
      <c r="AU119" s="235" t="s">
        <v>86</v>
      </c>
      <c r="AY119" s="15" t="s">
        <v>123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5" t="s">
        <v>86</v>
      </c>
      <c r="BK119" s="236">
        <f>ROUND(I119*H119,2)</f>
        <v>0</v>
      </c>
      <c r="BL119" s="15" t="s">
        <v>128</v>
      </c>
      <c r="BM119" s="235" t="s">
        <v>129</v>
      </c>
    </row>
    <row r="120" s="2" customFormat="1" ht="16.5" customHeight="1">
      <c r="A120" s="36"/>
      <c r="B120" s="37"/>
      <c r="C120" s="224" t="s">
        <v>88</v>
      </c>
      <c r="D120" s="224" t="s">
        <v>124</v>
      </c>
      <c r="E120" s="225" t="s">
        <v>130</v>
      </c>
      <c r="F120" s="226" t="s">
        <v>131</v>
      </c>
      <c r="G120" s="227" t="s">
        <v>127</v>
      </c>
      <c r="H120" s="228">
        <v>24</v>
      </c>
      <c r="I120" s="229"/>
      <c r="J120" s="230">
        <f>ROUND(I120*H120,2)</f>
        <v>0</v>
      </c>
      <c r="K120" s="226" t="s">
        <v>1</v>
      </c>
      <c r="L120" s="42"/>
      <c r="M120" s="231" t="s">
        <v>1</v>
      </c>
      <c r="N120" s="232" t="s">
        <v>43</v>
      </c>
      <c r="O120" s="89"/>
      <c r="P120" s="233">
        <f>O120*H120</f>
        <v>0</v>
      </c>
      <c r="Q120" s="233">
        <v>0</v>
      </c>
      <c r="R120" s="233">
        <f>Q120*H120</f>
        <v>0</v>
      </c>
      <c r="S120" s="233">
        <v>0</v>
      </c>
      <c r="T120" s="23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35" t="s">
        <v>128</v>
      </c>
      <c r="AT120" s="235" t="s">
        <v>124</v>
      </c>
      <c r="AU120" s="235" t="s">
        <v>86</v>
      </c>
      <c r="AY120" s="15" t="s">
        <v>123</v>
      </c>
      <c r="BE120" s="236">
        <f>IF(N120="základní",J120,0)</f>
        <v>0</v>
      </c>
      <c r="BF120" s="236">
        <f>IF(N120="snížená",J120,0)</f>
        <v>0</v>
      </c>
      <c r="BG120" s="236">
        <f>IF(N120="zákl. přenesená",J120,0)</f>
        <v>0</v>
      </c>
      <c r="BH120" s="236">
        <f>IF(N120="sníž. přenesená",J120,0)</f>
        <v>0</v>
      </c>
      <c r="BI120" s="236">
        <f>IF(N120="nulová",J120,0)</f>
        <v>0</v>
      </c>
      <c r="BJ120" s="15" t="s">
        <v>86</v>
      </c>
      <c r="BK120" s="236">
        <f>ROUND(I120*H120,2)</f>
        <v>0</v>
      </c>
      <c r="BL120" s="15" t="s">
        <v>128</v>
      </c>
      <c r="BM120" s="235" t="s">
        <v>132</v>
      </c>
    </row>
    <row r="121" s="2" customFormat="1" ht="16.5" customHeight="1">
      <c r="A121" s="36"/>
      <c r="B121" s="37"/>
      <c r="C121" s="224" t="s">
        <v>133</v>
      </c>
      <c r="D121" s="224" t="s">
        <v>124</v>
      </c>
      <c r="E121" s="225" t="s">
        <v>134</v>
      </c>
      <c r="F121" s="226" t="s">
        <v>135</v>
      </c>
      <c r="G121" s="227" t="s">
        <v>136</v>
      </c>
      <c r="H121" s="228">
        <v>2</v>
      </c>
      <c r="I121" s="229"/>
      <c r="J121" s="230">
        <f>ROUND(I121*H121,2)</f>
        <v>0</v>
      </c>
      <c r="K121" s="226" t="s">
        <v>1</v>
      </c>
      <c r="L121" s="42"/>
      <c r="M121" s="231" t="s">
        <v>1</v>
      </c>
      <c r="N121" s="232" t="s">
        <v>43</v>
      </c>
      <c r="O121" s="89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5" t="s">
        <v>128</v>
      </c>
      <c r="AT121" s="235" t="s">
        <v>124</v>
      </c>
      <c r="AU121" s="235" t="s">
        <v>86</v>
      </c>
      <c r="AY121" s="15" t="s">
        <v>123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5" t="s">
        <v>86</v>
      </c>
      <c r="BK121" s="236">
        <f>ROUND(I121*H121,2)</f>
        <v>0</v>
      </c>
      <c r="BL121" s="15" t="s">
        <v>128</v>
      </c>
      <c r="BM121" s="235" t="s">
        <v>137</v>
      </c>
    </row>
    <row r="122" s="2" customFormat="1" ht="16.5" customHeight="1">
      <c r="A122" s="36"/>
      <c r="B122" s="37"/>
      <c r="C122" s="224" t="s">
        <v>138</v>
      </c>
      <c r="D122" s="224" t="s">
        <v>124</v>
      </c>
      <c r="E122" s="225" t="s">
        <v>139</v>
      </c>
      <c r="F122" s="226" t="s">
        <v>140</v>
      </c>
      <c r="G122" s="227" t="s">
        <v>141</v>
      </c>
      <c r="H122" s="228">
        <v>1</v>
      </c>
      <c r="I122" s="229"/>
      <c r="J122" s="230">
        <f>ROUND(I122*H122,2)</f>
        <v>0</v>
      </c>
      <c r="K122" s="226" t="s">
        <v>1</v>
      </c>
      <c r="L122" s="42"/>
      <c r="M122" s="231" t="s">
        <v>1</v>
      </c>
      <c r="N122" s="232" t="s">
        <v>43</v>
      </c>
      <c r="O122" s="89"/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35" t="s">
        <v>128</v>
      </c>
      <c r="AT122" s="235" t="s">
        <v>124</v>
      </c>
      <c r="AU122" s="235" t="s">
        <v>86</v>
      </c>
      <c r="AY122" s="15" t="s">
        <v>123</v>
      </c>
      <c r="BE122" s="236">
        <f>IF(N122="základní",J122,0)</f>
        <v>0</v>
      </c>
      <c r="BF122" s="236">
        <f>IF(N122="snížená",J122,0)</f>
        <v>0</v>
      </c>
      <c r="BG122" s="236">
        <f>IF(N122="zákl. přenesená",J122,0)</f>
        <v>0</v>
      </c>
      <c r="BH122" s="236">
        <f>IF(N122="sníž. přenesená",J122,0)</f>
        <v>0</v>
      </c>
      <c r="BI122" s="236">
        <f>IF(N122="nulová",J122,0)</f>
        <v>0</v>
      </c>
      <c r="BJ122" s="15" t="s">
        <v>86</v>
      </c>
      <c r="BK122" s="236">
        <f>ROUND(I122*H122,2)</f>
        <v>0</v>
      </c>
      <c r="BL122" s="15" t="s">
        <v>128</v>
      </c>
      <c r="BM122" s="235" t="s">
        <v>142</v>
      </c>
    </row>
    <row r="123" s="2" customFormat="1" ht="16.5" customHeight="1">
      <c r="A123" s="36"/>
      <c r="B123" s="37"/>
      <c r="C123" s="224" t="s">
        <v>122</v>
      </c>
      <c r="D123" s="224" t="s">
        <v>124</v>
      </c>
      <c r="E123" s="225" t="s">
        <v>143</v>
      </c>
      <c r="F123" s="226" t="s">
        <v>144</v>
      </c>
      <c r="G123" s="227" t="s">
        <v>141</v>
      </c>
      <c r="H123" s="228">
        <v>1</v>
      </c>
      <c r="I123" s="229"/>
      <c r="J123" s="230">
        <f>ROUND(I123*H123,2)</f>
        <v>0</v>
      </c>
      <c r="K123" s="226" t="s">
        <v>1</v>
      </c>
      <c r="L123" s="42"/>
      <c r="M123" s="231" t="s">
        <v>1</v>
      </c>
      <c r="N123" s="232" t="s">
        <v>43</v>
      </c>
      <c r="O123" s="89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5" t="s">
        <v>128</v>
      </c>
      <c r="AT123" s="235" t="s">
        <v>124</v>
      </c>
      <c r="AU123" s="235" t="s">
        <v>86</v>
      </c>
      <c r="AY123" s="15" t="s">
        <v>123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5" t="s">
        <v>86</v>
      </c>
      <c r="BK123" s="236">
        <f>ROUND(I123*H123,2)</f>
        <v>0</v>
      </c>
      <c r="BL123" s="15" t="s">
        <v>128</v>
      </c>
      <c r="BM123" s="235" t="s">
        <v>145</v>
      </c>
    </row>
    <row r="124" s="2" customFormat="1" ht="16.5" customHeight="1">
      <c r="A124" s="36"/>
      <c r="B124" s="37"/>
      <c r="C124" s="224" t="s">
        <v>146</v>
      </c>
      <c r="D124" s="224" t="s">
        <v>124</v>
      </c>
      <c r="E124" s="225" t="s">
        <v>147</v>
      </c>
      <c r="F124" s="226" t="s">
        <v>148</v>
      </c>
      <c r="G124" s="227" t="s">
        <v>141</v>
      </c>
      <c r="H124" s="228">
        <v>1</v>
      </c>
      <c r="I124" s="229"/>
      <c r="J124" s="230">
        <f>ROUND(I124*H124,2)</f>
        <v>0</v>
      </c>
      <c r="K124" s="226" t="s">
        <v>1</v>
      </c>
      <c r="L124" s="42"/>
      <c r="M124" s="231" t="s">
        <v>1</v>
      </c>
      <c r="N124" s="232" t="s">
        <v>43</v>
      </c>
      <c r="O124" s="89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5" t="s">
        <v>128</v>
      </c>
      <c r="AT124" s="235" t="s">
        <v>124</v>
      </c>
      <c r="AU124" s="235" t="s">
        <v>86</v>
      </c>
      <c r="AY124" s="15" t="s">
        <v>123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5" t="s">
        <v>86</v>
      </c>
      <c r="BK124" s="236">
        <f>ROUND(I124*H124,2)</f>
        <v>0</v>
      </c>
      <c r="BL124" s="15" t="s">
        <v>128</v>
      </c>
      <c r="BM124" s="235" t="s">
        <v>149</v>
      </c>
    </row>
    <row r="125" s="2" customFormat="1" ht="16.5" customHeight="1">
      <c r="A125" s="36"/>
      <c r="B125" s="37"/>
      <c r="C125" s="224" t="s">
        <v>150</v>
      </c>
      <c r="D125" s="224" t="s">
        <v>124</v>
      </c>
      <c r="E125" s="225" t="s">
        <v>151</v>
      </c>
      <c r="F125" s="226" t="s">
        <v>152</v>
      </c>
      <c r="G125" s="227" t="s">
        <v>136</v>
      </c>
      <c r="H125" s="228">
        <v>1</v>
      </c>
      <c r="I125" s="229"/>
      <c r="J125" s="230">
        <f>ROUND(I125*H125,2)</f>
        <v>0</v>
      </c>
      <c r="K125" s="226" t="s">
        <v>1</v>
      </c>
      <c r="L125" s="42"/>
      <c r="M125" s="231" t="s">
        <v>1</v>
      </c>
      <c r="N125" s="232" t="s">
        <v>43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128</v>
      </c>
      <c r="AT125" s="235" t="s">
        <v>124</v>
      </c>
      <c r="AU125" s="235" t="s">
        <v>86</v>
      </c>
      <c r="AY125" s="15" t="s">
        <v>123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86</v>
      </c>
      <c r="BK125" s="236">
        <f>ROUND(I125*H125,2)</f>
        <v>0</v>
      </c>
      <c r="BL125" s="15" t="s">
        <v>128</v>
      </c>
      <c r="BM125" s="235" t="s">
        <v>153</v>
      </c>
    </row>
    <row r="126" s="2" customFormat="1" ht="16.5" customHeight="1">
      <c r="A126" s="36"/>
      <c r="B126" s="37"/>
      <c r="C126" s="224" t="s">
        <v>154</v>
      </c>
      <c r="D126" s="224" t="s">
        <v>124</v>
      </c>
      <c r="E126" s="225" t="s">
        <v>155</v>
      </c>
      <c r="F126" s="226" t="s">
        <v>156</v>
      </c>
      <c r="G126" s="227" t="s">
        <v>136</v>
      </c>
      <c r="H126" s="228">
        <v>1</v>
      </c>
      <c r="I126" s="229"/>
      <c r="J126" s="230">
        <f>ROUND(I126*H126,2)</f>
        <v>0</v>
      </c>
      <c r="K126" s="226" t="s">
        <v>1</v>
      </c>
      <c r="L126" s="42"/>
      <c r="M126" s="231" t="s">
        <v>1</v>
      </c>
      <c r="N126" s="232" t="s">
        <v>43</v>
      </c>
      <c r="O126" s="89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5" t="s">
        <v>128</v>
      </c>
      <c r="AT126" s="235" t="s">
        <v>124</v>
      </c>
      <c r="AU126" s="235" t="s">
        <v>86</v>
      </c>
      <c r="AY126" s="15" t="s">
        <v>123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5" t="s">
        <v>86</v>
      </c>
      <c r="BK126" s="236">
        <f>ROUND(I126*H126,2)</f>
        <v>0</v>
      </c>
      <c r="BL126" s="15" t="s">
        <v>128</v>
      </c>
      <c r="BM126" s="235" t="s">
        <v>157</v>
      </c>
    </row>
    <row r="127" s="2" customFormat="1" ht="21.75" customHeight="1">
      <c r="A127" s="36"/>
      <c r="B127" s="37"/>
      <c r="C127" s="224" t="s">
        <v>158</v>
      </c>
      <c r="D127" s="224" t="s">
        <v>124</v>
      </c>
      <c r="E127" s="225" t="s">
        <v>159</v>
      </c>
      <c r="F127" s="226" t="s">
        <v>160</v>
      </c>
      <c r="G127" s="227" t="s">
        <v>161</v>
      </c>
      <c r="H127" s="228">
        <v>1</v>
      </c>
      <c r="I127" s="229"/>
      <c r="J127" s="230">
        <f>ROUND(I127*H127,2)</f>
        <v>0</v>
      </c>
      <c r="K127" s="226" t="s">
        <v>1</v>
      </c>
      <c r="L127" s="42"/>
      <c r="M127" s="231" t="s">
        <v>1</v>
      </c>
      <c r="N127" s="232" t="s">
        <v>43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128</v>
      </c>
      <c r="AT127" s="235" t="s">
        <v>124</v>
      </c>
      <c r="AU127" s="235" t="s">
        <v>86</v>
      </c>
      <c r="AY127" s="15" t="s">
        <v>123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86</v>
      </c>
      <c r="BK127" s="236">
        <f>ROUND(I127*H127,2)</f>
        <v>0</v>
      </c>
      <c r="BL127" s="15" t="s">
        <v>128</v>
      </c>
      <c r="BM127" s="235" t="s">
        <v>162</v>
      </c>
    </row>
    <row r="128" s="2" customFormat="1" ht="16.5" customHeight="1">
      <c r="A128" s="36"/>
      <c r="B128" s="37"/>
      <c r="C128" s="224" t="s">
        <v>163</v>
      </c>
      <c r="D128" s="224" t="s">
        <v>124</v>
      </c>
      <c r="E128" s="225" t="s">
        <v>164</v>
      </c>
      <c r="F128" s="226" t="s">
        <v>165</v>
      </c>
      <c r="G128" s="227" t="s">
        <v>166</v>
      </c>
      <c r="H128" s="228">
        <v>2</v>
      </c>
      <c r="I128" s="229"/>
      <c r="J128" s="230">
        <f>ROUND(I128*H128,2)</f>
        <v>0</v>
      </c>
      <c r="K128" s="226" t="s">
        <v>1</v>
      </c>
      <c r="L128" s="42"/>
      <c r="M128" s="237" t="s">
        <v>1</v>
      </c>
      <c r="N128" s="238" t="s">
        <v>43</v>
      </c>
      <c r="O128" s="239"/>
      <c r="P128" s="240">
        <f>O128*H128</f>
        <v>0</v>
      </c>
      <c r="Q128" s="240">
        <v>0</v>
      </c>
      <c r="R128" s="240">
        <f>Q128*H128</f>
        <v>0</v>
      </c>
      <c r="S128" s="240">
        <v>0</v>
      </c>
      <c r="T128" s="24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35" t="s">
        <v>128</v>
      </c>
      <c r="AT128" s="235" t="s">
        <v>124</v>
      </c>
      <c r="AU128" s="235" t="s">
        <v>86</v>
      </c>
      <c r="AY128" s="15" t="s">
        <v>123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5" t="s">
        <v>86</v>
      </c>
      <c r="BK128" s="236">
        <f>ROUND(I128*H128,2)</f>
        <v>0</v>
      </c>
      <c r="BL128" s="15" t="s">
        <v>128</v>
      </c>
      <c r="BM128" s="235" t="s">
        <v>167</v>
      </c>
    </row>
    <row r="129" s="2" customFormat="1" ht="6.96" customHeight="1">
      <c r="A129" s="36"/>
      <c r="B129" s="64"/>
      <c r="C129" s="65"/>
      <c r="D129" s="65"/>
      <c r="E129" s="65"/>
      <c r="F129" s="65"/>
      <c r="G129" s="65"/>
      <c r="H129" s="65"/>
      <c r="I129" s="181"/>
      <c r="J129" s="65"/>
      <c r="K129" s="65"/>
      <c r="L129" s="42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sheetProtection sheet="1" autoFilter="0" formatColumns="0" formatRows="0" objects="1" scenarios="1" spinCount="100000" saltValue="Mq8PDxGjk+m7UiuU3UQKFTSnQmmEJi563xzqvoNL3cNGxlody3cjbpnGuciB/FWBLo3C+M8iy/GI1UEfmeJZpw==" hashValue="KZEaQGyCjVKTKGjTLGVBLL6b2oVMMrTvZmLmxqhhuzfiYa6npVhOScT3fzuz1L4GzSIf7Ce43dASwQBaR6AGaw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98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16.5" customHeight="1">
      <c r="B7" s="18"/>
      <c r="E7" s="141" t="str">
        <f>'Rekapitulace stavby'!K6</f>
        <v>Prodložení trolejbusové tratě ulice Studentská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99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168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stavby'!AN8</f>
        <v>16. 10. 2020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tr">
        <f>IF('Rekapitulace stavby'!E11="","",'Rekapitulace stavby'!E11)</f>
        <v>Dopravní podnik města Pardubic</v>
      </c>
      <c r="F15" s="36"/>
      <c r="G15" s="36"/>
      <c r="H15" s="36"/>
      <c r="I15" s="145" t="s">
        <v>27</v>
      </c>
      <c r="J15" s="144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28</v>
      </c>
      <c r="E17" s="36"/>
      <c r="F17" s="36"/>
      <c r="G17" s="36"/>
      <c r="H17" s="36"/>
      <c r="I17" s="14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4"/>
      <c r="G18" s="144"/>
      <c r="H18" s="144"/>
      <c r="I18" s="145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30</v>
      </c>
      <c r="E20" s="36"/>
      <c r="F20" s="36"/>
      <c r="G20" s="36"/>
      <c r="H20" s="36"/>
      <c r="I20" s="145" t="s">
        <v>25</v>
      </c>
      <c r="J20" s="144" t="s">
        <v>31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">
        <v>32</v>
      </c>
      <c r="F21" s="36"/>
      <c r="G21" s="36"/>
      <c r="H21" s="36"/>
      <c r="I21" s="145" t="s">
        <v>27</v>
      </c>
      <c r="J21" s="144" t="s">
        <v>33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tr">
        <f>IF('Rekapitulace stavby'!E20="","",'Rekapitulace stavby'!E20)</f>
        <v>Ing. Michal Hornýš</v>
      </c>
      <c r="F24" s="36"/>
      <c r="G24" s="36"/>
      <c r="H24" s="36"/>
      <c r="I24" s="145" t="s">
        <v>27</v>
      </c>
      <c r="J24" s="144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ROUND((SUM(BE118:BE121)),  2)</f>
        <v>0</v>
      </c>
      <c r="G33" s="36"/>
      <c r="H33" s="36"/>
      <c r="I33" s="160">
        <v>0.20999999999999999</v>
      </c>
      <c r="J33" s="159">
        <f>ROUND(((SUM(BE118:BE121))*I33),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ROUND((SUM(BF118:BF121)),  2)</f>
        <v>0</v>
      </c>
      <c r="G34" s="36"/>
      <c r="H34" s="36"/>
      <c r="I34" s="160">
        <v>0.14999999999999999</v>
      </c>
      <c r="J34" s="159">
        <f>ROUND(((SUM(BF118:BF121))*I34),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ROUND((SUM(BG118:BG121)),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ROUND((SUM(BH118:BH121)),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ROUND((SUM(BI118:BI121)),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101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Prodložení trolejbusové tratě ulice Studentská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99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099.1 - Trolejové vedení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Pardubice </v>
      </c>
      <c r="G89" s="38"/>
      <c r="H89" s="38"/>
      <c r="I89" s="145" t="s">
        <v>22</v>
      </c>
      <c r="J89" s="77" t="str">
        <f>IF(J12="","",J12)</f>
        <v>16. 10. 2020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>Dopravní podnik města Pardubic</v>
      </c>
      <c r="G91" s="38"/>
      <c r="H91" s="38"/>
      <c r="I91" s="145" t="s">
        <v>30</v>
      </c>
      <c r="J91" s="34" t="str">
        <f>E21</f>
        <v>PRODIN a.s., K Vápence 2745, 530 02 Pardubice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>Ing. Michal Hornýš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102</v>
      </c>
      <c r="D94" s="187"/>
      <c r="E94" s="187"/>
      <c r="F94" s="187"/>
      <c r="G94" s="187"/>
      <c r="H94" s="187"/>
      <c r="I94" s="188"/>
      <c r="J94" s="189" t="s">
        <v>103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104</v>
      </c>
      <c r="D96" s="38"/>
      <c r="E96" s="38"/>
      <c r="F96" s="38"/>
      <c r="G96" s="38"/>
      <c r="H96" s="38"/>
      <c r="I96" s="142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105</v>
      </c>
    </row>
    <row r="97" s="9" customFormat="1" ht="24.96" customHeight="1">
      <c r="A97" s="9"/>
      <c r="B97" s="191"/>
      <c r="C97" s="192"/>
      <c r="D97" s="193" t="s">
        <v>169</v>
      </c>
      <c r="E97" s="194"/>
      <c r="F97" s="194"/>
      <c r="G97" s="194"/>
      <c r="H97" s="194"/>
      <c r="I97" s="195"/>
      <c r="J97" s="196">
        <f>J119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243"/>
      <c r="D98" s="244" t="s">
        <v>170</v>
      </c>
      <c r="E98" s="245"/>
      <c r="F98" s="245"/>
      <c r="G98" s="245"/>
      <c r="H98" s="245"/>
      <c r="I98" s="246"/>
      <c r="J98" s="247">
        <f>J120</f>
        <v>0</v>
      </c>
      <c r="K98" s="243"/>
      <c r="L98" s="24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42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81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84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107</v>
      </c>
      <c r="D105" s="38"/>
      <c r="E105" s="38"/>
      <c r="F105" s="38"/>
      <c r="G105" s="38"/>
      <c r="H105" s="38"/>
      <c r="I105" s="14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4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14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5" t="str">
        <f>E7</f>
        <v>Prodložení trolejbusové tratě ulice Studentská</v>
      </c>
      <c r="F108" s="30"/>
      <c r="G108" s="30"/>
      <c r="H108" s="30"/>
      <c r="I108" s="14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99</v>
      </c>
      <c r="D109" s="38"/>
      <c r="E109" s="38"/>
      <c r="F109" s="38"/>
      <c r="G109" s="38"/>
      <c r="H109" s="38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099.1 - Trolejové vedení</v>
      </c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Pardubice </v>
      </c>
      <c r="G112" s="38"/>
      <c r="H112" s="38"/>
      <c r="I112" s="145" t="s">
        <v>22</v>
      </c>
      <c r="J112" s="77" t="str">
        <f>IF(J12="","",J12)</f>
        <v>16. 10. 2020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4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40.05" customHeight="1">
      <c r="A114" s="36"/>
      <c r="B114" s="37"/>
      <c r="C114" s="30" t="s">
        <v>24</v>
      </c>
      <c r="D114" s="38"/>
      <c r="E114" s="38"/>
      <c r="F114" s="25" t="str">
        <f>E15</f>
        <v>Dopravní podnik města Pardubic</v>
      </c>
      <c r="G114" s="38"/>
      <c r="H114" s="38"/>
      <c r="I114" s="145" t="s">
        <v>30</v>
      </c>
      <c r="J114" s="34" t="str">
        <f>E21</f>
        <v>PRODIN a.s., K Vápence 2745, 530 02 Pardubice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145" t="s">
        <v>35</v>
      </c>
      <c r="J115" s="34" t="str">
        <f>E24</f>
        <v>Ing. Michal Hornýš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14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0" customFormat="1" ht="29.28" customHeight="1">
      <c r="A117" s="198"/>
      <c r="B117" s="199"/>
      <c r="C117" s="200" t="s">
        <v>108</v>
      </c>
      <c r="D117" s="201" t="s">
        <v>63</v>
      </c>
      <c r="E117" s="201" t="s">
        <v>59</v>
      </c>
      <c r="F117" s="201" t="s">
        <v>60</v>
      </c>
      <c r="G117" s="201" t="s">
        <v>109</v>
      </c>
      <c r="H117" s="201" t="s">
        <v>110</v>
      </c>
      <c r="I117" s="202" t="s">
        <v>111</v>
      </c>
      <c r="J117" s="201" t="s">
        <v>103</v>
      </c>
      <c r="K117" s="203" t="s">
        <v>112</v>
      </c>
      <c r="L117" s="204"/>
      <c r="M117" s="98" t="s">
        <v>1</v>
      </c>
      <c r="N117" s="99" t="s">
        <v>42</v>
      </c>
      <c r="O117" s="99" t="s">
        <v>113</v>
      </c>
      <c r="P117" s="99" t="s">
        <v>114</v>
      </c>
      <c r="Q117" s="99" t="s">
        <v>115</v>
      </c>
      <c r="R117" s="99" t="s">
        <v>116</v>
      </c>
      <c r="S117" s="99" t="s">
        <v>117</v>
      </c>
      <c r="T117" s="100" t="s">
        <v>118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6"/>
      <c r="B118" s="37"/>
      <c r="C118" s="105" t="s">
        <v>119</v>
      </c>
      <c r="D118" s="38"/>
      <c r="E118" s="38"/>
      <c r="F118" s="38"/>
      <c r="G118" s="38"/>
      <c r="H118" s="38"/>
      <c r="I118" s="142"/>
      <c r="J118" s="205">
        <f>BK118</f>
        <v>0</v>
      </c>
      <c r="K118" s="38"/>
      <c r="L118" s="42"/>
      <c r="M118" s="101"/>
      <c r="N118" s="206"/>
      <c r="O118" s="102"/>
      <c r="P118" s="207">
        <f>P119</f>
        <v>0</v>
      </c>
      <c r="Q118" s="102"/>
      <c r="R118" s="207">
        <f>R119</f>
        <v>0</v>
      </c>
      <c r="S118" s="102"/>
      <c r="T118" s="20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105</v>
      </c>
      <c r="BK118" s="209">
        <f>BK119</f>
        <v>0</v>
      </c>
    </row>
    <row r="119" s="11" customFormat="1" ht="25.92" customHeight="1">
      <c r="A119" s="11"/>
      <c r="B119" s="210"/>
      <c r="C119" s="211"/>
      <c r="D119" s="212" t="s">
        <v>77</v>
      </c>
      <c r="E119" s="213" t="s">
        <v>171</v>
      </c>
      <c r="F119" s="213" t="s">
        <v>171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21" t="s">
        <v>86</v>
      </c>
      <c r="AT119" s="222" t="s">
        <v>77</v>
      </c>
      <c r="AU119" s="222" t="s">
        <v>78</v>
      </c>
      <c r="AY119" s="221" t="s">
        <v>123</v>
      </c>
      <c r="BK119" s="223">
        <f>BK120</f>
        <v>0</v>
      </c>
    </row>
    <row r="120" s="11" customFormat="1" ht="22.8" customHeight="1">
      <c r="A120" s="11"/>
      <c r="B120" s="210"/>
      <c r="C120" s="211"/>
      <c r="D120" s="212" t="s">
        <v>77</v>
      </c>
      <c r="E120" s="249" t="s">
        <v>172</v>
      </c>
      <c r="F120" s="249" t="s">
        <v>90</v>
      </c>
      <c r="G120" s="211"/>
      <c r="H120" s="211"/>
      <c r="I120" s="214"/>
      <c r="J120" s="250">
        <f>BK120</f>
        <v>0</v>
      </c>
      <c r="K120" s="211"/>
      <c r="L120" s="216"/>
      <c r="M120" s="217"/>
      <c r="N120" s="218"/>
      <c r="O120" s="218"/>
      <c r="P120" s="219">
        <f>P121</f>
        <v>0</v>
      </c>
      <c r="Q120" s="218"/>
      <c r="R120" s="219">
        <f>R121</f>
        <v>0</v>
      </c>
      <c r="S120" s="218"/>
      <c r="T120" s="220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1" t="s">
        <v>86</v>
      </c>
      <c r="AT120" s="222" t="s">
        <v>77</v>
      </c>
      <c r="AU120" s="222" t="s">
        <v>86</v>
      </c>
      <c r="AY120" s="221" t="s">
        <v>123</v>
      </c>
      <c r="BK120" s="223">
        <f>BK121</f>
        <v>0</v>
      </c>
    </row>
    <row r="121" s="2" customFormat="1" ht="16.5" customHeight="1">
      <c r="A121" s="36"/>
      <c r="B121" s="37"/>
      <c r="C121" s="224" t="s">
        <v>86</v>
      </c>
      <c r="D121" s="224" t="s">
        <v>124</v>
      </c>
      <c r="E121" s="225" t="s">
        <v>172</v>
      </c>
      <c r="F121" s="226" t="s">
        <v>173</v>
      </c>
      <c r="G121" s="227" t="s">
        <v>141</v>
      </c>
      <c r="H121" s="228">
        <v>1</v>
      </c>
      <c r="I121" s="229"/>
      <c r="J121" s="230">
        <f>ROUND(I121*H121,2)</f>
        <v>0</v>
      </c>
      <c r="K121" s="226" t="s">
        <v>1</v>
      </c>
      <c r="L121" s="42"/>
      <c r="M121" s="237" t="s">
        <v>1</v>
      </c>
      <c r="N121" s="238" t="s">
        <v>43</v>
      </c>
      <c r="O121" s="239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5" t="s">
        <v>138</v>
      </c>
      <c r="AT121" s="235" t="s">
        <v>124</v>
      </c>
      <c r="AU121" s="235" t="s">
        <v>88</v>
      </c>
      <c r="AY121" s="15" t="s">
        <v>123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5" t="s">
        <v>86</v>
      </c>
      <c r="BK121" s="236">
        <f>ROUND(I121*H121,2)</f>
        <v>0</v>
      </c>
      <c r="BL121" s="15" t="s">
        <v>138</v>
      </c>
      <c r="BM121" s="235" t="s">
        <v>174</v>
      </c>
    </row>
    <row r="122" s="2" customFormat="1" ht="6.96" customHeight="1">
      <c r="A122" s="36"/>
      <c r="B122" s="64"/>
      <c r="C122" s="65"/>
      <c r="D122" s="65"/>
      <c r="E122" s="65"/>
      <c r="F122" s="65"/>
      <c r="G122" s="65"/>
      <c r="H122" s="65"/>
      <c r="I122" s="181"/>
      <c r="J122" s="65"/>
      <c r="K122" s="65"/>
      <c r="L122" s="42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sheet="1" autoFilter="0" formatColumns="0" formatRows="0" objects="1" scenarios="1" spinCount="100000" saltValue="28k5OFsB26mcsZC8wx/BPYxQdAdumQ8g7wUdQK+yKr8JW1/sVltiqefS8wyvI+4TonE7KQW2dvZcIUwkAwmmHg==" hashValue="Gvm3sG8wC75o70xYW19d/FOKbPynXF3oEoIFCSpZFObZMMPbg6yMkJM029/5zLSw6NmhzkiCSCFsJ5LPw+LB5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98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16.5" customHeight="1">
      <c r="B7" s="18"/>
      <c r="E7" s="141" t="str">
        <f>'Rekapitulace stavby'!K6</f>
        <v>Prodložení trolejbusové tratě ulice Studentská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99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175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stavby'!AN8</f>
        <v>16. 10. 2020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tr">
        <f>IF('Rekapitulace stavby'!E11="","",'Rekapitulace stavby'!E11)</f>
        <v>Dopravní podnik města Pardubic</v>
      </c>
      <c r="F15" s="36"/>
      <c r="G15" s="36"/>
      <c r="H15" s="36"/>
      <c r="I15" s="145" t="s">
        <v>27</v>
      </c>
      <c r="J15" s="144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28</v>
      </c>
      <c r="E17" s="36"/>
      <c r="F17" s="36"/>
      <c r="G17" s="36"/>
      <c r="H17" s="36"/>
      <c r="I17" s="14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4"/>
      <c r="G18" s="144"/>
      <c r="H18" s="144"/>
      <c r="I18" s="145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30</v>
      </c>
      <c r="E20" s="36"/>
      <c r="F20" s="36"/>
      <c r="G20" s="36"/>
      <c r="H20" s="36"/>
      <c r="I20" s="145" t="s">
        <v>25</v>
      </c>
      <c r="J20" s="144" t="s">
        <v>31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">
        <v>32</v>
      </c>
      <c r="F21" s="36"/>
      <c r="G21" s="36"/>
      <c r="H21" s="36"/>
      <c r="I21" s="145" t="s">
        <v>27</v>
      </c>
      <c r="J21" s="144" t="s">
        <v>33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tr">
        <f>IF('Rekapitulace stavby'!E20="","",'Rekapitulace stavby'!E20)</f>
        <v>Ing. Michal Hornýš</v>
      </c>
      <c r="F24" s="36"/>
      <c r="G24" s="36"/>
      <c r="H24" s="36"/>
      <c r="I24" s="145" t="s">
        <v>27</v>
      </c>
      <c r="J24" s="144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ROUND((SUM(BE118:BE121)),  2)</f>
        <v>0</v>
      </c>
      <c r="G33" s="36"/>
      <c r="H33" s="36"/>
      <c r="I33" s="160">
        <v>0.20999999999999999</v>
      </c>
      <c r="J33" s="159">
        <f>ROUND(((SUM(BE118:BE121))*I33),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ROUND((SUM(BF118:BF121)),  2)</f>
        <v>0</v>
      </c>
      <c r="G34" s="36"/>
      <c r="H34" s="36"/>
      <c r="I34" s="160">
        <v>0.14999999999999999</v>
      </c>
      <c r="J34" s="159">
        <f>ROUND(((SUM(BF118:BF121))*I34),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ROUND((SUM(BG118:BG121)),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ROUND((SUM(BH118:BH121)),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ROUND((SUM(BI118:BI121)),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101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Prodložení trolejbusové tratě ulice Studentská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99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401 - Veřejné osvětlení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Pardubice </v>
      </c>
      <c r="G89" s="38"/>
      <c r="H89" s="38"/>
      <c r="I89" s="145" t="s">
        <v>22</v>
      </c>
      <c r="J89" s="77" t="str">
        <f>IF(J12="","",J12)</f>
        <v>16. 10. 2020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>Dopravní podnik města Pardubic</v>
      </c>
      <c r="G91" s="38"/>
      <c r="H91" s="38"/>
      <c r="I91" s="145" t="s">
        <v>30</v>
      </c>
      <c r="J91" s="34" t="str">
        <f>E21</f>
        <v>PRODIN a.s., K Vápence 2745, 530 02 Pardubice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>Ing. Michal Hornýš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102</v>
      </c>
      <c r="D94" s="187"/>
      <c r="E94" s="187"/>
      <c r="F94" s="187"/>
      <c r="G94" s="187"/>
      <c r="H94" s="187"/>
      <c r="I94" s="188"/>
      <c r="J94" s="189" t="s">
        <v>103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104</v>
      </c>
      <c r="D96" s="38"/>
      <c r="E96" s="38"/>
      <c r="F96" s="38"/>
      <c r="G96" s="38"/>
      <c r="H96" s="38"/>
      <c r="I96" s="142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105</v>
      </c>
    </row>
    <row r="97" s="9" customFormat="1" ht="24.96" customHeight="1">
      <c r="A97" s="9"/>
      <c r="B97" s="191"/>
      <c r="C97" s="192"/>
      <c r="D97" s="193" t="s">
        <v>169</v>
      </c>
      <c r="E97" s="194"/>
      <c r="F97" s="194"/>
      <c r="G97" s="194"/>
      <c r="H97" s="194"/>
      <c r="I97" s="195"/>
      <c r="J97" s="196">
        <f>J119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243"/>
      <c r="D98" s="244" t="s">
        <v>176</v>
      </c>
      <c r="E98" s="245"/>
      <c r="F98" s="245"/>
      <c r="G98" s="245"/>
      <c r="H98" s="245"/>
      <c r="I98" s="246"/>
      <c r="J98" s="247">
        <f>J120</f>
        <v>0</v>
      </c>
      <c r="K98" s="243"/>
      <c r="L98" s="24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42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81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84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107</v>
      </c>
      <c r="D105" s="38"/>
      <c r="E105" s="38"/>
      <c r="F105" s="38"/>
      <c r="G105" s="38"/>
      <c r="H105" s="38"/>
      <c r="I105" s="14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4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14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5" t="str">
        <f>E7</f>
        <v>Prodložení trolejbusové tratě ulice Studentská</v>
      </c>
      <c r="F108" s="30"/>
      <c r="G108" s="30"/>
      <c r="H108" s="30"/>
      <c r="I108" s="14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99</v>
      </c>
      <c r="D109" s="38"/>
      <c r="E109" s="38"/>
      <c r="F109" s="38"/>
      <c r="G109" s="38"/>
      <c r="H109" s="38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401 - Veřejné osvětlení</v>
      </c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Pardubice </v>
      </c>
      <c r="G112" s="38"/>
      <c r="H112" s="38"/>
      <c r="I112" s="145" t="s">
        <v>22</v>
      </c>
      <c r="J112" s="77" t="str">
        <f>IF(J12="","",J12)</f>
        <v>16. 10. 2020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4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40.05" customHeight="1">
      <c r="A114" s="36"/>
      <c r="B114" s="37"/>
      <c r="C114" s="30" t="s">
        <v>24</v>
      </c>
      <c r="D114" s="38"/>
      <c r="E114" s="38"/>
      <c r="F114" s="25" t="str">
        <f>E15</f>
        <v>Dopravní podnik města Pardubic</v>
      </c>
      <c r="G114" s="38"/>
      <c r="H114" s="38"/>
      <c r="I114" s="145" t="s">
        <v>30</v>
      </c>
      <c r="J114" s="34" t="str">
        <f>E21</f>
        <v>PRODIN a.s., K Vápence 2745, 530 02 Pardubice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145" t="s">
        <v>35</v>
      </c>
      <c r="J115" s="34" t="str">
        <f>E24</f>
        <v>Ing. Michal Hornýš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14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0" customFormat="1" ht="29.28" customHeight="1">
      <c r="A117" s="198"/>
      <c r="B117" s="199"/>
      <c r="C117" s="200" t="s">
        <v>108</v>
      </c>
      <c r="D117" s="201" t="s">
        <v>63</v>
      </c>
      <c r="E117" s="201" t="s">
        <v>59</v>
      </c>
      <c r="F117" s="201" t="s">
        <v>60</v>
      </c>
      <c r="G117" s="201" t="s">
        <v>109</v>
      </c>
      <c r="H117" s="201" t="s">
        <v>110</v>
      </c>
      <c r="I117" s="202" t="s">
        <v>111</v>
      </c>
      <c r="J117" s="201" t="s">
        <v>103</v>
      </c>
      <c r="K117" s="203" t="s">
        <v>112</v>
      </c>
      <c r="L117" s="204"/>
      <c r="M117" s="98" t="s">
        <v>1</v>
      </c>
      <c r="N117" s="99" t="s">
        <v>42</v>
      </c>
      <c r="O117" s="99" t="s">
        <v>113</v>
      </c>
      <c r="P117" s="99" t="s">
        <v>114</v>
      </c>
      <c r="Q117" s="99" t="s">
        <v>115</v>
      </c>
      <c r="R117" s="99" t="s">
        <v>116</v>
      </c>
      <c r="S117" s="99" t="s">
        <v>117</v>
      </c>
      <c r="T117" s="100" t="s">
        <v>118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6"/>
      <c r="B118" s="37"/>
      <c r="C118" s="105" t="s">
        <v>119</v>
      </c>
      <c r="D118" s="38"/>
      <c r="E118" s="38"/>
      <c r="F118" s="38"/>
      <c r="G118" s="38"/>
      <c r="H118" s="38"/>
      <c r="I118" s="142"/>
      <c r="J118" s="205">
        <f>BK118</f>
        <v>0</v>
      </c>
      <c r="K118" s="38"/>
      <c r="L118" s="42"/>
      <c r="M118" s="101"/>
      <c r="N118" s="206"/>
      <c r="O118" s="102"/>
      <c r="P118" s="207">
        <f>P119</f>
        <v>0</v>
      </c>
      <c r="Q118" s="102"/>
      <c r="R118" s="207">
        <f>R119</f>
        <v>0</v>
      </c>
      <c r="S118" s="102"/>
      <c r="T118" s="20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105</v>
      </c>
      <c r="BK118" s="209">
        <f>BK119</f>
        <v>0</v>
      </c>
    </row>
    <row r="119" s="11" customFormat="1" ht="25.92" customHeight="1">
      <c r="A119" s="11"/>
      <c r="B119" s="210"/>
      <c r="C119" s="211"/>
      <c r="D119" s="212" t="s">
        <v>77</v>
      </c>
      <c r="E119" s="213" t="s">
        <v>171</v>
      </c>
      <c r="F119" s="213" t="s">
        <v>171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21" t="s">
        <v>86</v>
      </c>
      <c r="AT119" s="222" t="s">
        <v>77</v>
      </c>
      <c r="AU119" s="222" t="s">
        <v>78</v>
      </c>
      <c r="AY119" s="221" t="s">
        <v>123</v>
      </c>
      <c r="BK119" s="223">
        <f>BK120</f>
        <v>0</v>
      </c>
    </row>
    <row r="120" s="11" customFormat="1" ht="22.8" customHeight="1">
      <c r="A120" s="11"/>
      <c r="B120" s="210"/>
      <c r="C120" s="211"/>
      <c r="D120" s="212" t="s">
        <v>77</v>
      </c>
      <c r="E120" s="249" t="s">
        <v>177</v>
      </c>
      <c r="F120" s="249" t="s">
        <v>93</v>
      </c>
      <c r="G120" s="211"/>
      <c r="H120" s="211"/>
      <c r="I120" s="214"/>
      <c r="J120" s="250">
        <f>BK120</f>
        <v>0</v>
      </c>
      <c r="K120" s="211"/>
      <c r="L120" s="216"/>
      <c r="M120" s="217"/>
      <c r="N120" s="218"/>
      <c r="O120" s="218"/>
      <c r="P120" s="219">
        <f>P121</f>
        <v>0</v>
      </c>
      <c r="Q120" s="218"/>
      <c r="R120" s="219">
        <f>R121</f>
        <v>0</v>
      </c>
      <c r="S120" s="218"/>
      <c r="T120" s="220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1" t="s">
        <v>86</v>
      </c>
      <c r="AT120" s="222" t="s">
        <v>77</v>
      </c>
      <c r="AU120" s="222" t="s">
        <v>86</v>
      </c>
      <c r="AY120" s="221" t="s">
        <v>123</v>
      </c>
      <c r="BK120" s="223">
        <f>BK121</f>
        <v>0</v>
      </c>
    </row>
    <row r="121" s="2" customFormat="1" ht="16.5" customHeight="1">
      <c r="A121" s="36"/>
      <c r="B121" s="37"/>
      <c r="C121" s="224" t="s">
        <v>86</v>
      </c>
      <c r="D121" s="224" t="s">
        <v>124</v>
      </c>
      <c r="E121" s="225" t="s">
        <v>178</v>
      </c>
      <c r="F121" s="226" t="s">
        <v>179</v>
      </c>
      <c r="G121" s="227" t="s">
        <v>180</v>
      </c>
      <c r="H121" s="228">
        <v>1</v>
      </c>
      <c r="I121" s="229"/>
      <c r="J121" s="230">
        <f>ROUND(I121*H121,2)</f>
        <v>0</v>
      </c>
      <c r="K121" s="226" t="s">
        <v>1</v>
      </c>
      <c r="L121" s="42"/>
      <c r="M121" s="237" t="s">
        <v>1</v>
      </c>
      <c r="N121" s="238" t="s">
        <v>43</v>
      </c>
      <c r="O121" s="239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5" t="s">
        <v>138</v>
      </c>
      <c r="AT121" s="235" t="s">
        <v>124</v>
      </c>
      <c r="AU121" s="235" t="s">
        <v>88</v>
      </c>
      <c r="AY121" s="15" t="s">
        <v>123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5" t="s">
        <v>86</v>
      </c>
      <c r="BK121" s="236">
        <f>ROUND(I121*H121,2)</f>
        <v>0</v>
      </c>
      <c r="BL121" s="15" t="s">
        <v>138</v>
      </c>
      <c r="BM121" s="235" t="s">
        <v>181</v>
      </c>
    </row>
    <row r="122" s="2" customFormat="1" ht="6.96" customHeight="1">
      <c r="A122" s="36"/>
      <c r="B122" s="64"/>
      <c r="C122" s="65"/>
      <c r="D122" s="65"/>
      <c r="E122" s="65"/>
      <c r="F122" s="65"/>
      <c r="G122" s="65"/>
      <c r="H122" s="65"/>
      <c r="I122" s="181"/>
      <c r="J122" s="65"/>
      <c r="K122" s="65"/>
      <c r="L122" s="42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sheet="1" autoFilter="0" formatColumns="0" formatRows="0" objects="1" scenarios="1" spinCount="100000" saltValue="LAG/tQygD3x1M2wC8Z0Cn1Ql7v6urQ/aQoV41YPLkvyedbEJ0pff7yX6u9QJ0xE12chqOC5cHPZulsrMvkPuzQ==" hashValue="blvXnJOZurYdg4s7kGATnMSBvawQ2AAEGBwxW2bUvxZaT9n6bd0dExiLDPbNXAB37F0NrhBLOYW1WVGjs5yRi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98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16.5" customHeight="1">
      <c r="B7" s="18"/>
      <c r="E7" s="141" t="str">
        <f>'Rekapitulace stavby'!K6</f>
        <v>Prodložení trolejbusové tratě ulice Studentská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99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182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stavby'!AN8</f>
        <v>16. 10. 2020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tr">
        <f>IF('Rekapitulace stavby'!E11="","",'Rekapitulace stavby'!E11)</f>
        <v>Dopravní podnik města Pardubic</v>
      </c>
      <c r="F15" s="36"/>
      <c r="G15" s="36"/>
      <c r="H15" s="36"/>
      <c r="I15" s="145" t="s">
        <v>27</v>
      </c>
      <c r="J15" s="144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28</v>
      </c>
      <c r="E17" s="36"/>
      <c r="F17" s="36"/>
      <c r="G17" s="36"/>
      <c r="H17" s="36"/>
      <c r="I17" s="145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4"/>
      <c r="G18" s="144"/>
      <c r="H18" s="144"/>
      <c r="I18" s="145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30</v>
      </c>
      <c r="E20" s="36"/>
      <c r="F20" s="36"/>
      <c r="G20" s="36"/>
      <c r="H20" s="36"/>
      <c r="I20" s="145" t="s">
        <v>25</v>
      </c>
      <c r="J20" s="144" t="s">
        <v>31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">
        <v>32</v>
      </c>
      <c r="F21" s="36"/>
      <c r="G21" s="36"/>
      <c r="H21" s="36"/>
      <c r="I21" s="145" t="s">
        <v>27</v>
      </c>
      <c r="J21" s="144" t="s">
        <v>33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tr">
        <f>IF('Rekapitulace stavby'!E20="","",'Rekapitulace stavby'!E20)</f>
        <v>Ing. Michal Hornýš</v>
      </c>
      <c r="F24" s="36"/>
      <c r="G24" s="36"/>
      <c r="H24" s="36"/>
      <c r="I24" s="145" t="s">
        <v>27</v>
      </c>
      <c r="J24" s="144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ROUND((SUM(BE118:BE122)),  2)</f>
        <v>0</v>
      </c>
      <c r="G33" s="36"/>
      <c r="H33" s="36"/>
      <c r="I33" s="160">
        <v>0.20999999999999999</v>
      </c>
      <c r="J33" s="159">
        <f>ROUND(((SUM(BE118:BE122))*I33),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ROUND((SUM(BF118:BF122)),  2)</f>
        <v>0</v>
      </c>
      <c r="G34" s="36"/>
      <c r="H34" s="36"/>
      <c r="I34" s="160">
        <v>0.14999999999999999</v>
      </c>
      <c r="J34" s="159">
        <f>ROUND(((SUM(BF118:BF122))*I34),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ROUND((SUM(BG118:BG122)),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ROUND((SUM(BH118:BH122)),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ROUND((SUM(BI118:BI122)),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101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Prodložení trolejbusové tratě ulice Studentská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99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SO 801 - Sadové úpravy 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Pardubice </v>
      </c>
      <c r="G89" s="38"/>
      <c r="H89" s="38"/>
      <c r="I89" s="145" t="s">
        <v>22</v>
      </c>
      <c r="J89" s="77" t="str">
        <f>IF(J12="","",J12)</f>
        <v>16. 10. 2020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>Dopravní podnik města Pardubic</v>
      </c>
      <c r="G91" s="38"/>
      <c r="H91" s="38"/>
      <c r="I91" s="145" t="s">
        <v>30</v>
      </c>
      <c r="J91" s="34" t="str">
        <f>E21</f>
        <v>PRODIN a.s., K Vápence 2745, 530 02 Pardubice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>Ing. Michal Hornýš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102</v>
      </c>
      <c r="D94" s="187"/>
      <c r="E94" s="187"/>
      <c r="F94" s="187"/>
      <c r="G94" s="187"/>
      <c r="H94" s="187"/>
      <c r="I94" s="188"/>
      <c r="J94" s="189" t="s">
        <v>103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104</v>
      </c>
      <c r="D96" s="38"/>
      <c r="E96" s="38"/>
      <c r="F96" s="38"/>
      <c r="G96" s="38"/>
      <c r="H96" s="38"/>
      <c r="I96" s="142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105</v>
      </c>
    </row>
    <row r="97" s="9" customFormat="1" ht="24.96" customHeight="1">
      <c r="A97" s="9"/>
      <c r="B97" s="191"/>
      <c r="C97" s="192"/>
      <c r="D97" s="193" t="s">
        <v>183</v>
      </c>
      <c r="E97" s="194"/>
      <c r="F97" s="194"/>
      <c r="G97" s="194"/>
      <c r="H97" s="194"/>
      <c r="I97" s="195"/>
      <c r="J97" s="196">
        <f>J119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2"/>
      <c r="C98" s="243"/>
      <c r="D98" s="244" t="s">
        <v>184</v>
      </c>
      <c r="E98" s="245"/>
      <c r="F98" s="245"/>
      <c r="G98" s="245"/>
      <c r="H98" s="245"/>
      <c r="I98" s="246"/>
      <c r="J98" s="247">
        <f>J120</f>
        <v>0</v>
      </c>
      <c r="K98" s="243"/>
      <c r="L98" s="248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42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81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84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107</v>
      </c>
      <c r="D105" s="38"/>
      <c r="E105" s="38"/>
      <c r="F105" s="38"/>
      <c r="G105" s="38"/>
      <c r="H105" s="38"/>
      <c r="I105" s="142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4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14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5" t="str">
        <f>E7</f>
        <v>Prodložení trolejbusové tratě ulice Studentská</v>
      </c>
      <c r="F108" s="30"/>
      <c r="G108" s="30"/>
      <c r="H108" s="30"/>
      <c r="I108" s="14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99</v>
      </c>
      <c r="D109" s="38"/>
      <c r="E109" s="38"/>
      <c r="F109" s="38"/>
      <c r="G109" s="38"/>
      <c r="H109" s="38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 xml:space="preserve">SO 801 - Sadové úpravy </v>
      </c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Pardubice </v>
      </c>
      <c r="G112" s="38"/>
      <c r="H112" s="38"/>
      <c r="I112" s="145" t="s">
        <v>22</v>
      </c>
      <c r="J112" s="77" t="str">
        <f>IF(J12="","",J12)</f>
        <v>16. 10. 2020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4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40.05" customHeight="1">
      <c r="A114" s="36"/>
      <c r="B114" s="37"/>
      <c r="C114" s="30" t="s">
        <v>24</v>
      </c>
      <c r="D114" s="38"/>
      <c r="E114" s="38"/>
      <c r="F114" s="25" t="str">
        <f>E15</f>
        <v>Dopravní podnik města Pardubic</v>
      </c>
      <c r="G114" s="38"/>
      <c r="H114" s="38"/>
      <c r="I114" s="145" t="s">
        <v>30</v>
      </c>
      <c r="J114" s="34" t="str">
        <f>E21</f>
        <v>PRODIN a.s., K Vápence 2745, 530 02 Pardubice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145" t="s">
        <v>35</v>
      </c>
      <c r="J115" s="34" t="str">
        <f>E24</f>
        <v>Ing. Michal Hornýš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142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0" customFormat="1" ht="29.28" customHeight="1">
      <c r="A117" s="198"/>
      <c r="B117" s="199"/>
      <c r="C117" s="200" t="s">
        <v>108</v>
      </c>
      <c r="D117" s="201" t="s">
        <v>63</v>
      </c>
      <c r="E117" s="201" t="s">
        <v>59</v>
      </c>
      <c r="F117" s="201" t="s">
        <v>60</v>
      </c>
      <c r="G117" s="201" t="s">
        <v>109</v>
      </c>
      <c r="H117" s="201" t="s">
        <v>110</v>
      </c>
      <c r="I117" s="202" t="s">
        <v>111</v>
      </c>
      <c r="J117" s="201" t="s">
        <v>103</v>
      </c>
      <c r="K117" s="203" t="s">
        <v>112</v>
      </c>
      <c r="L117" s="204"/>
      <c r="M117" s="98" t="s">
        <v>1</v>
      </c>
      <c r="N117" s="99" t="s">
        <v>42</v>
      </c>
      <c r="O117" s="99" t="s">
        <v>113</v>
      </c>
      <c r="P117" s="99" t="s">
        <v>114</v>
      </c>
      <c r="Q117" s="99" t="s">
        <v>115</v>
      </c>
      <c r="R117" s="99" t="s">
        <v>116</v>
      </c>
      <c r="S117" s="99" t="s">
        <v>117</v>
      </c>
      <c r="T117" s="100" t="s">
        <v>118</v>
      </c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</row>
    <row r="118" s="2" customFormat="1" ht="22.8" customHeight="1">
      <c r="A118" s="36"/>
      <c r="B118" s="37"/>
      <c r="C118" s="105" t="s">
        <v>119</v>
      </c>
      <c r="D118" s="38"/>
      <c r="E118" s="38"/>
      <c r="F118" s="38"/>
      <c r="G118" s="38"/>
      <c r="H118" s="38"/>
      <c r="I118" s="142"/>
      <c r="J118" s="205">
        <f>BK118</f>
        <v>0</v>
      </c>
      <c r="K118" s="38"/>
      <c r="L118" s="42"/>
      <c r="M118" s="101"/>
      <c r="N118" s="206"/>
      <c r="O118" s="102"/>
      <c r="P118" s="207">
        <f>P119</f>
        <v>0</v>
      </c>
      <c r="Q118" s="102"/>
      <c r="R118" s="207">
        <f>R119</f>
        <v>0</v>
      </c>
      <c r="S118" s="102"/>
      <c r="T118" s="20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77</v>
      </c>
      <c r="AU118" s="15" t="s">
        <v>105</v>
      </c>
      <c r="BK118" s="209">
        <f>BK119</f>
        <v>0</v>
      </c>
    </row>
    <row r="119" s="11" customFormat="1" ht="25.92" customHeight="1">
      <c r="A119" s="11"/>
      <c r="B119" s="210"/>
      <c r="C119" s="211"/>
      <c r="D119" s="212" t="s">
        <v>77</v>
      </c>
      <c r="E119" s="213" t="s">
        <v>171</v>
      </c>
      <c r="F119" s="213" t="s">
        <v>185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P120</f>
        <v>0</v>
      </c>
      <c r="Q119" s="218"/>
      <c r="R119" s="219">
        <f>R120</f>
        <v>0</v>
      </c>
      <c r="S119" s="218"/>
      <c r="T119" s="220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21" t="s">
        <v>86</v>
      </c>
      <c r="AT119" s="222" t="s">
        <v>77</v>
      </c>
      <c r="AU119" s="222" t="s">
        <v>78</v>
      </c>
      <c r="AY119" s="221" t="s">
        <v>123</v>
      </c>
      <c r="BK119" s="223">
        <f>BK120</f>
        <v>0</v>
      </c>
    </row>
    <row r="120" s="11" customFormat="1" ht="22.8" customHeight="1">
      <c r="A120" s="11"/>
      <c r="B120" s="210"/>
      <c r="C120" s="211"/>
      <c r="D120" s="212" t="s">
        <v>77</v>
      </c>
      <c r="E120" s="249" t="s">
        <v>86</v>
      </c>
      <c r="F120" s="249" t="s">
        <v>186</v>
      </c>
      <c r="G120" s="211"/>
      <c r="H120" s="211"/>
      <c r="I120" s="214"/>
      <c r="J120" s="250">
        <f>BK120</f>
        <v>0</v>
      </c>
      <c r="K120" s="211"/>
      <c r="L120" s="216"/>
      <c r="M120" s="217"/>
      <c r="N120" s="218"/>
      <c r="O120" s="218"/>
      <c r="P120" s="219">
        <f>SUM(P121:P122)</f>
        <v>0</v>
      </c>
      <c r="Q120" s="218"/>
      <c r="R120" s="219">
        <f>SUM(R121:R122)</f>
        <v>0</v>
      </c>
      <c r="S120" s="218"/>
      <c r="T120" s="220">
        <f>SUM(T121:T122)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1" t="s">
        <v>86</v>
      </c>
      <c r="AT120" s="222" t="s">
        <v>77</v>
      </c>
      <c r="AU120" s="222" t="s">
        <v>86</v>
      </c>
      <c r="AY120" s="221" t="s">
        <v>123</v>
      </c>
      <c r="BK120" s="223">
        <f>SUM(BK121:BK122)</f>
        <v>0</v>
      </c>
    </row>
    <row r="121" s="2" customFormat="1" ht="16.5" customHeight="1">
      <c r="A121" s="36"/>
      <c r="B121" s="37"/>
      <c r="C121" s="224" t="s">
        <v>86</v>
      </c>
      <c r="D121" s="224" t="s">
        <v>124</v>
      </c>
      <c r="E121" s="225" t="s">
        <v>187</v>
      </c>
      <c r="F121" s="226" t="s">
        <v>188</v>
      </c>
      <c r="G121" s="227" t="s">
        <v>141</v>
      </c>
      <c r="H121" s="228">
        <v>1</v>
      </c>
      <c r="I121" s="229"/>
      <c r="J121" s="230">
        <f>ROUND(I121*H121,2)</f>
        <v>0</v>
      </c>
      <c r="K121" s="226" t="s">
        <v>1</v>
      </c>
      <c r="L121" s="42"/>
      <c r="M121" s="231" t="s">
        <v>1</v>
      </c>
      <c r="N121" s="232" t="s">
        <v>43</v>
      </c>
      <c r="O121" s="89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35" t="s">
        <v>138</v>
      </c>
      <c r="AT121" s="235" t="s">
        <v>124</v>
      </c>
      <c r="AU121" s="235" t="s">
        <v>88</v>
      </c>
      <c r="AY121" s="15" t="s">
        <v>123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5" t="s">
        <v>86</v>
      </c>
      <c r="BK121" s="236">
        <f>ROUND(I121*H121,2)</f>
        <v>0</v>
      </c>
      <c r="BL121" s="15" t="s">
        <v>138</v>
      </c>
      <c r="BM121" s="235" t="s">
        <v>189</v>
      </c>
    </row>
    <row r="122" s="13" customFormat="1">
      <c r="A122" s="13"/>
      <c r="B122" s="251"/>
      <c r="C122" s="252"/>
      <c r="D122" s="253" t="s">
        <v>190</v>
      </c>
      <c r="E122" s="254" t="s">
        <v>1</v>
      </c>
      <c r="F122" s="255" t="s">
        <v>191</v>
      </c>
      <c r="G122" s="252"/>
      <c r="H122" s="256">
        <v>1</v>
      </c>
      <c r="I122" s="257"/>
      <c r="J122" s="252"/>
      <c r="K122" s="252"/>
      <c r="L122" s="258"/>
      <c r="M122" s="259"/>
      <c r="N122" s="260"/>
      <c r="O122" s="260"/>
      <c r="P122" s="260"/>
      <c r="Q122" s="260"/>
      <c r="R122" s="260"/>
      <c r="S122" s="260"/>
      <c r="T122" s="26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2" t="s">
        <v>190</v>
      </c>
      <c r="AU122" s="262" t="s">
        <v>88</v>
      </c>
      <c r="AV122" s="13" t="s">
        <v>88</v>
      </c>
      <c r="AW122" s="13" t="s">
        <v>34</v>
      </c>
      <c r="AX122" s="13" t="s">
        <v>86</v>
      </c>
      <c r="AY122" s="262" t="s">
        <v>123</v>
      </c>
    </row>
    <row r="123" s="2" customFormat="1" ht="6.96" customHeight="1">
      <c r="A123" s="36"/>
      <c r="B123" s="64"/>
      <c r="C123" s="65"/>
      <c r="D123" s="65"/>
      <c r="E123" s="65"/>
      <c r="F123" s="65"/>
      <c r="G123" s="65"/>
      <c r="H123" s="65"/>
      <c r="I123" s="181"/>
      <c r="J123" s="65"/>
      <c r="K123" s="65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SGq/7j+7Zd0X8iRsIZ1z3cMWVET8Ck/rR/svK8HHkyj5IhNITv16j8D6Khavmm8yWAmcv+95ve8HHmCshjha0w==" hashValue="75zy6H0tSbQZxkuwSzXY/AMy1n9M3upF6gbcEq70FHkeQD+E3KsZAdRIB3kYI5bXDQqfLa2Xd/La5JJiL7h9a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Zajíčková</dc:creator>
  <cp:lastModifiedBy>Hana Zajíčková</cp:lastModifiedBy>
  <dcterms:created xsi:type="dcterms:W3CDTF">2020-11-26T09:45:02Z</dcterms:created>
  <dcterms:modified xsi:type="dcterms:W3CDTF">2020-11-26T09:45:07Z</dcterms:modified>
</cp:coreProperties>
</file>