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01.UT - ZAŘÍZENÍ PRO V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'D.01.UT - ZAŘÍZENÍ PRO VY...'!$C$121:$K$171</definedName>
    <definedName name="_xlnm.Print_Area" localSheetId="1">'D.01.UT - ZAŘÍZENÍ PRO VY...'!$C$4:$J$76,'D.01.UT - ZAŘÍZENÍ PRO VY...'!$C$82:$J$103,'D.01.UT - ZAŘÍZENÍ PRO VY...'!$C$109:$K$171</definedName>
    <definedName name="_xlnm.Print_Titles" localSheetId="1">'D.01.UT - ZAŘÍZENÍ PRO VY...'!$121:$121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102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1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100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9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J118"/>
  <c r="F116"/>
  <c r="E114"/>
  <c r="J91"/>
  <c r="F89"/>
  <c r="E87"/>
  <c r="J39"/>
  <c r="J24"/>
  <c r="E24"/>
  <c r="J119"/>
  <c r="J92"/>
  <c r="J23"/>
  <c r="J18"/>
  <c r="E18"/>
  <c r="F119"/>
  <c r="F92"/>
  <c r="J17"/>
  <c r="J15"/>
  <c r="E15"/>
  <c r="F118"/>
  <c r="F91"/>
  <c r="J14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<sst xmlns="http://schemas.openxmlformats.org/spreadsheetml/2006/main">
  <si>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</si>
  <si>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</si>
  <si>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</si>
  <si>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</si>
  <si>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</si>
  <si>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{c6aa73f5-96e1-49d2-9661-6d4be01f6d39}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</si>
  <si>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</si>
  <si>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</si>
  <si>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</si>
  <si>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</si>
  <si>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</si>
  <si>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</si>
  <si>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</si>
  <si>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</si>
  <si>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092-2020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</si>
  <si>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</si>
  <si>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</si>
  <si>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HALY POVRCHOVÝCH ÚPRAV A NOVÉ ČISTÍRNY ODPADNÍCH VOD</t>
  </si>
  <si>
    <t>KSO:</t>
  </si>
  <si>
    <t>CC-CZ:</t>
  </si>
  <si>
    <t>Místo:</t>
  </si>
  <si>
    <t>Teplého 2141, 530 02, Pardubice</t>
  </si>
  <si>
    <t>Datum:</t>
  </si>
  <si>
    <t>22. 4. 2020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</si>
  <si>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</si>
  <si>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</si>
  <si>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</si>
  <si>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</si>
  <si>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</si>
  <si>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</si>
  <si>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</si>
  <si>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</si>
  <si>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</si>
  <si>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</si>
  <si>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</si>
  <si>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</si>
  <si>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</si>
  <si>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</si>
  <si>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</si>
  <si>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</si>
  <si>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</si>
  <si>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</si>
  <si>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</si>
  <si>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</si>
  <si>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</si>
  <si>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</si>
  <si>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</si>
  <si>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</si>
  <si>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</si>
  <si>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</si>
  <si>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</si>
  <si>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</si>
  <si>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</si>
  <si>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</si>
  <si>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</si>
  <si>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</si>
  <si>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</si>
  <si>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</si>
  <si>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</si>
  <si>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</si>
  <si>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</si>
  <si>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</si>
  <si>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</si>
  <si>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</si>
  <si>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</si>
  <si>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</si>
  <si>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</si>
  <si>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</si>
  <si>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</si>
  <si>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</si>
  <si>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</si>
  <si>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</si>
  <si>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</si>
  <si>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</si>
  <si>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</si>
  <si>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</si>
  <si>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</si>
  <si>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</si>
  <si>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</si>
  <si>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</si>
  <si>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D.01.UT</t>
  </si>
  <si>
    <t>ZAŘÍZENÍ PRO VYTÁPĚNÍ STAVBY</t>
  </si>
  <si>
    <t>STA</t>
  </si>
  <si>
    <t>1</t>
  </si>
  <si>
    <t>{56f494e1-c6f6-4be1-9101-33bec2781d16}</t>
  </si>
  <si>
    <t>2</t>
  </si>
  <si>
    <t>KRYCÍ LIST SOUPISU PRACÍ</t>
  </si>
  <si>
    <t>Objekt:</t>
  </si>
  <si>
    <t>D.01.UT - ZAŘÍZENÍ PRO VYTÁPĚNÍ STAVBY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</si>
  <si>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</si>
  <si>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</si>
  <si>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</si>
  <si>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</si>
  <si>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</si>
  <si>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</si>
  <si>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</si>
  <si>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</si>
  <si>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</si>
  <si>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</si>
  <si>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 xml:space="preserve">    800 - Ostatní a vedlejší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</si>
  <si>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</si>
  <si>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</si>
  <si>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</si>
  <si>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</si>
  <si>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</si>
  <si>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</si>
  <si>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</si>
  <si>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</si>
  <si>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</si>
  <si>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</si>
  <si>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</si>
  <si>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</si>
  <si>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</si>
  <si>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</si>
  <si>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</si>
  <si>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</si>
  <si>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733</t>
  </si>
  <si>
    <t>Ústřední vytápění - rozvodné potrubí</t>
  </si>
  <si>
    <t>K</t>
  </si>
  <si>
    <t>733110803</t>
  </si>
  <si>
    <t>Demontáž potrubí ocelového závitového do DN 15</t>
  </si>
  <si>
    <t>m</t>
  </si>
  <si>
    <t>16</t>
  </si>
  <si>
    <t>1840848774</t>
  </si>
  <si>
    <t>733110806</t>
  </si>
  <si>
    <t>Demontáž potrubí ocelového závitového do DN 32</t>
  </si>
  <si>
    <t>-1409176582</t>
  </si>
  <si>
    <t>3</t>
  </si>
  <si>
    <t>733111123</t>
  </si>
  <si>
    <t>Potrubí ocelové závitové bezešvé běžné nízkotlaké nebo středotlaké DN 15</t>
  </si>
  <si>
    <t>535149596</t>
  </si>
  <si>
    <t>4</t>
  </si>
  <si>
    <t>733111126</t>
  </si>
  <si>
    <t>Potrubí ocelové závitové bezešvé běžné nízkotlaké nebo středotlaké DN 32</t>
  </si>
  <si>
    <t>-1774399600</t>
  </si>
  <si>
    <t>5</t>
  </si>
  <si>
    <t>733113113</t>
  </si>
  <si>
    <t>Příplatek k porubí z trubek ocelových závitových za zhotovení závitové ocelové přípojky DN 15</t>
  </si>
  <si>
    <t>kus</t>
  </si>
  <si>
    <t>-1222063189</t>
  </si>
  <si>
    <t>6</t>
  </si>
  <si>
    <t>733190107</t>
  </si>
  <si>
    <t>Zkouška těsnosti potrubí ocelové závitové do DN 40</t>
  </si>
  <si>
    <t>-39199294</t>
  </si>
  <si>
    <t>VV</t>
  </si>
  <si>
    <t>48+36</t>
  </si>
  <si>
    <t>7</t>
  </si>
  <si>
    <t>733890801</t>
  </si>
  <si>
    <t>Přemístění potrubí demontovaného vodorovně do 100 m v objektech výšky do 6 m</t>
  </si>
  <si>
    <t>t</t>
  </si>
  <si>
    <t>-1040770318</t>
  </si>
  <si>
    <t>8</t>
  </si>
  <si>
    <t>733XP01</t>
  </si>
  <si>
    <t>Topná, provozní a dilatační zkouška</t>
  </si>
  <si>
    <t>h</t>
  </si>
  <si>
    <t>318505609</t>
  </si>
  <si>
    <t>9</t>
  </si>
  <si>
    <t>733XP02</t>
  </si>
  <si>
    <t>Stavební přípomoci a ostatní pomocné práce</t>
  </si>
  <si>
    <t>-1821100892</t>
  </si>
  <si>
    <t>10</t>
  </si>
  <si>
    <t>733XP03</t>
  </si>
  <si>
    <t>Pomocný materiál pro uložení potrubí</t>
  </si>
  <si>
    <t>kg</t>
  </si>
  <si>
    <t>292631678</t>
  </si>
  <si>
    <t>11</t>
  </si>
  <si>
    <t>733XP04</t>
  </si>
  <si>
    <t>Napojení na stávající rozvodné potrubí</t>
  </si>
  <si>
    <t>755863235</t>
  </si>
  <si>
    <t>12</t>
  </si>
  <si>
    <t>998733101</t>
  </si>
  <si>
    <t>Přesun hmot tonážní pro rozvody potrubí v objektech v do 6 m</t>
  </si>
  <si>
    <t>2123005824</t>
  </si>
  <si>
    <t>13</t>
  </si>
  <si>
    <t>998733193</t>
  </si>
  <si>
    <t>Příplatek k přesunu hmot 733 za zvětšený přesun do 500 m</t>
  </si>
  <si>
    <t>-1142287632</t>
  </si>
  <si>
    <t>734</t>
  </si>
  <si>
    <t>Ústřední vytápění - armatury</t>
  </si>
  <si>
    <t>14</t>
  </si>
  <si>
    <t>734200811</t>
  </si>
  <si>
    <t>Demontáž armatury závitové s jedním závitem do G 1/2</t>
  </si>
  <si>
    <t>-787749331</t>
  </si>
  <si>
    <t>734200821</t>
  </si>
  <si>
    <t>Demontáž armatury závitové se dvěma závity do G 1/2</t>
  </si>
  <si>
    <t>394500819</t>
  </si>
  <si>
    <t>734209113</t>
  </si>
  <si>
    <t>Montáž armatury závitové s dvěma závity G 1/2</t>
  </si>
  <si>
    <t>1741799080</t>
  </si>
  <si>
    <t>17</t>
  </si>
  <si>
    <t>734211115</t>
  </si>
  <si>
    <t>Ventil závitový odvzdušňovací G 1/2 PN 10 do 120°C otopných těles</t>
  </si>
  <si>
    <t>767197184</t>
  </si>
  <si>
    <t>18</t>
  </si>
  <si>
    <t>734211120</t>
  </si>
  <si>
    <t>Ventil závitový odvzdušňovací G 1/2 PN 14 do 120°C automatický</t>
  </si>
  <si>
    <t>1396512239</t>
  </si>
  <si>
    <t>19</t>
  </si>
  <si>
    <t>734291123</t>
  </si>
  <si>
    <t>Kohout plnící a vypouštěcí G 1/2 PN 10 do 110°C závitový</t>
  </si>
  <si>
    <t>-220876090</t>
  </si>
  <si>
    <t>20</t>
  </si>
  <si>
    <t>M</t>
  </si>
  <si>
    <t>734AX01</t>
  </si>
  <si>
    <t>Termostatická hlavice se zajištěním proti zcizení pomocí bezpečnostního kroužku, s regulačním rozsahem 6°C - 28°C, dodávka vč. montáž</t>
  </si>
  <si>
    <t>32</t>
  </si>
  <si>
    <t>-486525896</t>
  </si>
  <si>
    <t>734AX02</t>
  </si>
  <si>
    <t>Radiátorový ventil pro otopná tělesa 1/2" přímý pro samotížné soustavy vč. montáže</t>
  </si>
  <si>
    <t>-1089743800</t>
  </si>
  <si>
    <t>22</t>
  </si>
  <si>
    <t>734AX03</t>
  </si>
  <si>
    <t>Radiátorové šroubení uzavírací a regulační 1/2" přímé s vypouštěním vč. montáže</t>
  </si>
  <si>
    <t>-109860917</t>
  </si>
  <si>
    <t>23</t>
  </si>
  <si>
    <t>734890803</t>
  </si>
  <si>
    <t>Přemístění demontovaných armatur vodorovně do 100 m v objektech výšky přes 6 do 24 m</t>
  </si>
  <si>
    <t>-949148073</t>
  </si>
  <si>
    <t>24</t>
  </si>
  <si>
    <t>998734101</t>
  </si>
  <si>
    <t>Přesun hmot tonážní pro armatury v objektech v do 6 m</t>
  </si>
  <si>
    <t>-1260378110</t>
  </si>
  <si>
    <t>25</t>
  </si>
  <si>
    <t>998734193</t>
  </si>
  <si>
    <t>Příplatek k přesunu hmot tonážní 734 za zvětšený přesun do 500 m</t>
  </si>
  <si>
    <t>-1622693825</t>
  </si>
  <si>
    <t>735</t>
  </si>
  <si>
    <t>Ústřední vytápění - otopná tělesa</t>
  </si>
  <si>
    <t>26</t>
  </si>
  <si>
    <t>735000912</t>
  </si>
  <si>
    <t>Vyregulování ventilu s termostatickým ovládáním a regulačního šroubení</t>
  </si>
  <si>
    <t>249447219</t>
  </si>
  <si>
    <t>27</t>
  </si>
  <si>
    <t>735111380</t>
  </si>
  <si>
    <t>Otopné těleso litinové článkové 900/160 mm 0,440 m2/kus mm se základním nátěrem</t>
  </si>
  <si>
    <t>m2</t>
  </si>
  <si>
    <t>1066685806</t>
  </si>
  <si>
    <t>28</t>
  </si>
  <si>
    <t>735111810</t>
  </si>
  <si>
    <t>Demontáž otopného tělesa litinového článkového</t>
  </si>
  <si>
    <t>1158665244</t>
  </si>
  <si>
    <t>50*0,44</t>
  </si>
  <si>
    <t>29</t>
  </si>
  <si>
    <t>735190913</t>
  </si>
  <si>
    <t>Vrtaná růžice litinových článkovývh těles</t>
  </si>
  <si>
    <t>-215415442</t>
  </si>
  <si>
    <t>30</t>
  </si>
  <si>
    <t>735191905</t>
  </si>
  <si>
    <t>Odvzdušnění otopných těles</t>
  </si>
  <si>
    <t>-1611936724</t>
  </si>
  <si>
    <t>31</t>
  </si>
  <si>
    <t>735191910</t>
  </si>
  <si>
    <t>Napuštění vody do otopných těles</t>
  </si>
  <si>
    <t>-483784789</t>
  </si>
  <si>
    <t>735291800</t>
  </si>
  <si>
    <t>Demontáž konzoly nebo držáku otopných těles, registrů nebo konvektorů do odpadu</t>
  </si>
  <si>
    <t>-139765095</t>
  </si>
  <si>
    <t>33</t>
  </si>
  <si>
    <t>735494811</t>
  </si>
  <si>
    <t>Vypuštění vody z otopných těles</t>
  </si>
  <si>
    <t>-918583998</t>
  </si>
  <si>
    <t>34</t>
  </si>
  <si>
    <t>735890801</t>
  </si>
  <si>
    <t>Přemístění demontovaného otopného tělesa vodorovně 100 m v objektech výšky do 6 m</t>
  </si>
  <si>
    <t>1100804157</t>
  </si>
  <si>
    <t>35</t>
  </si>
  <si>
    <t>998735101</t>
  </si>
  <si>
    <t>Přesun hmot tonážní pro otopná tělesa v objektech v do 6 m</t>
  </si>
  <si>
    <t>300820200</t>
  </si>
  <si>
    <t>36</t>
  </si>
  <si>
    <t>998735193</t>
  </si>
  <si>
    <t>Příplatek k přesunu hmot tonážní 735 za zvětšený přesun do 500 m</t>
  </si>
  <si>
    <t>-11641397</t>
  </si>
  <si>
    <t>783</t>
  </si>
  <si>
    <t>Dokončovací práce - nátěry</t>
  </si>
  <si>
    <t>37</t>
  </si>
  <si>
    <t>783325182</t>
  </si>
  <si>
    <t>Nátěry syntetické litinových radiátorů barva dražší matný povrch 1x základní a antikorozní a 2x email</t>
  </si>
  <si>
    <t>-887717584</t>
  </si>
  <si>
    <t>38</t>
  </si>
  <si>
    <t>783425422</t>
  </si>
  <si>
    <t>Nátěry syntetické potrubí do DN 50 barva dražší matný povrch 2x email ležatých, stoupacích a připojovacích potrubí</t>
  </si>
  <si>
    <t>-1023562435</t>
  </si>
  <si>
    <t>800</t>
  </si>
  <si>
    <t>Ostatní a vedlejší náklady</t>
  </si>
  <si>
    <t>39</t>
  </si>
  <si>
    <t>OSTX101</t>
  </si>
  <si>
    <t>Mimostaveništní doprava</t>
  </si>
  <si>
    <t>1015438501</t>
  </si>
  <si>
    <t>40</t>
  </si>
  <si>
    <t>OSTX102</t>
  </si>
  <si>
    <t>Uložení demontovaného materiálu na skládku</t>
  </si>
  <si>
    <t>-915439753</t>
  </si>
  <si>
    <t>41</t>
  </si>
  <si>
    <t>OSTX103</t>
  </si>
  <si>
    <t>Příslušenství montážní organizace - přenosná montážní plošina pro práce výšky přes 3m</t>
  </si>
  <si>
    <t>-235546121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</si>
</sst>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39</v>
      </c>
      <c r="E29" s="43"/>
      <c r="F29" s="29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50</v>
      </c>
      <c r="AI60" s="38"/>
      <c r="AJ60" s="38"/>
      <c r="AK60" s="38"/>
      <c r="AL60" s="38"/>
      <c r="AM60" s="57" t="s">
        <v>51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53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50</v>
      </c>
      <c r="AI75" s="38"/>
      <c r="AJ75" s="38"/>
      <c r="AK75" s="38"/>
      <c r="AL75" s="38"/>
      <c r="AM75" s="57" t="s">
        <v>51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13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092-2020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16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REKONSTRUKCE HALY POVRCHOVÝCH ÚPRAV A NOVÉ ČISTÍRNY ODPADNÍCH VOD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>Teplého 2141, 530 02, Pardubice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71" t="str">
        <f>IF(AN8= "","",AN8)</f>
        <v>22. 4. 2020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72" t="str">
        <f>IF(E17="","",E17)</f>
        <v>Ondřej Zikán</v>
      </c>
      <c r="AN89" s="63"/>
      <c r="AO89" s="63"/>
      <c r="AP89" s="63"/>
      <c r="AQ89" s="36"/>
      <c r="AR89" s="40"/>
      <c r="AS89" s="73" t="s">
        <v>55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72" t="str">
        <f>IF(E20="","",E20)</f>
        <v xml:space="preserve"> 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56</v>
      </c>
      <c r="D92" s="86"/>
      <c r="E92" s="86"/>
      <c r="F92" s="86"/>
      <c r="G92" s="86"/>
      <c r="H92" s="87"/>
      <c r="I92" s="88" t="s">
        <v>57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58</v>
      </c>
      <c r="AH92" s="86"/>
      <c r="AI92" s="86"/>
      <c r="AJ92" s="86"/>
      <c r="AK92" s="86"/>
      <c r="AL92" s="86"/>
      <c r="AM92" s="86"/>
      <c r="AN92" s="88" t="s">
        <v>59</v>
      </c>
      <c r="AO92" s="86"/>
      <c r="AP92" s="90"/>
      <c r="AQ92" s="91" t="s">
        <v>60</v>
      </c>
      <c r="AR92" s="40"/>
      <c r="AS92" s="92" t="s">
        <v>61</v>
      </c>
      <c r="AT92" s="93" t="s">
        <v>62</v>
      </c>
      <c r="AU92" s="93" t="s">
        <v>63</v>
      </c>
      <c r="AV92" s="93" t="s">
        <v>64</v>
      </c>
      <c r="AW92" s="93" t="s">
        <v>65</v>
      </c>
      <c r="AX92" s="93" t="s">
        <v>66</v>
      </c>
      <c r="AY92" s="93" t="s">
        <v>67</v>
      </c>
      <c r="AZ92" s="93" t="s">
        <v>68</v>
      </c>
      <c r="BA92" s="93" t="s">
        <v>69</v>
      </c>
      <c r="BB92" s="93" t="s">
        <v>70</v>
      </c>
      <c r="BC92" s="93" t="s">
        <v>71</v>
      </c>
      <c r="BD92" s="94" t="s">
        <v>72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73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0</v>
      </c>
      <c r="AU94" s="107">
        <f>ROUND(AU95,5)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0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S94" s="109" t="s">
        <v>74</v>
      </c>
      <c r="BT94" s="109" t="s">
        <v>75</v>
      </c>
      <c r="BU94" s="110" t="s">
        <v>76</v>
      </c>
      <c r="BV94" s="109" t="s">
        <v>77</v>
      </c>
      <c r="BW94" s="109" t="s">
        <v>5</v>
      </c>
      <c r="BX94" s="109" t="s">
        <v>78</v>
      </c>
      <c r="CL94" s="109" t="s">
        <v>1</v>
      </c>
    </row>
    <row r="95" s="6" customFormat="1" ht="16.5" customHeight="1">
      <c r="A95" s="111" t="s">
        <v>79</v>
      </c>
      <c r="B95" s="112"/>
      <c r="C95" s="113"/>
      <c r="D95" s="114" t="s">
        <v>80</v>
      </c>
      <c r="E95" s="114"/>
      <c r="F95" s="114"/>
      <c r="G95" s="114"/>
      <c r="H95" s="114"/>
      <c r="I95" s="115"/>
      <c r="J95" s="114" t="s">
        <v>81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'D.01.UT - ZAŘÍZENÍ PRO VY...'!J30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82</v>
      </c>
      <c r="AR95" s="118"/>
      <c r="AS95" s="119">
        <v>0</v>
      </c>
      <c r="AT95" s="120">
        <f>ROUND(SUM(AV95:AW95),2)</f>
        <v>0</v>
      </c>
      <c r="AU95" s="121">
        <f>'D.01.UT - ZAŘÍZENÍ PRO VY...'!P122</f>
        <v>0</v>
      </c>
      <c r="AV95" s="120">
        <f>'D.01.UT - ZAŘÍZENÍ PRO VY...'!J33</f>
        <v>0</v>
      </c>
      <c r="AW95" s="120">
        <f>'D.01.UT - ZAŘÍZENÍ PRO VY...'!J34</f>
        <v>0</v>
      </c>
      <c r="AX95" s="120">
        <f>'D.01.UT - ZAŘÍZENÍ PRO VY...'!J35</f>
        <v>0</v>
      </c>
      <c r="AY95" s="120">
        <f>'D.01.UT - ZAŘÍZENÍ PRO VY...'!J36</f>
        <v>0</v>
      </c>
      <c r="AZ95" s="120">
        <f>'D.01.UT - ZAŘÍZENÍ PRO VY...'!F33</f>
        <v>0</v>
      </c>
      <c r="BA95" s="120">
        <f>'D.01.UT - ZAŘÍZENÍ PRO VY...'!F34</f>
        <v>0</v>
      </c>
      <c r="BB95" s="120">
        <f>'D.01.UT - ZAŘÍZENÍ PRO VY...'!F35</f>
        <v>0</v>
      </c>
      <c r="BC95" s="120">
        <f>'D.01.UT - ZAŘÍZENÍ PRO VY...'!F36</f>
        <v>0</v>
      </c>
      <c r="BD95" s="122">
        <f>'D.01.UT - ZAŘÍZENÍ PRO VY...'!F37</f>
        <v>0</v>
      </c>
      <c r="BT95" s="123" t="s">
        <v>83</v>
      </c>
      <c r="BV95" s="123" t="s">
        <v>77</v>
      </c>
      <c r="BW95" s="123" t="s">
        <v>84</v>
      </c>
      <c r="BX95" s="123" t="s">
        <v>5</v>
      </c>
      <c r="CL95" s="123" t="s">
        <v>1</v>
      </c>
      <c r="CM95" s="123" t="s">
        <v>85</v>
      </c>
    </row>
    <row r="96" s="1" customFormat="1" ht="30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0"/>
    </row>
  </sheetData>
  <sheetProtection sheet="1" formatColumns="0" formatRows="0" objects="1" scenarios="1" spinCount="100000" saltValue="/ptkVEIjfsj/qgagitStRJAKRMVaVRlCBi0at3elv/c/p35g5fOS4Fmx2Eu9jsib8Zy/GhkZUWHrQLhjdT3mqA==" hashValue="u2G3AkU11dmwyh8fUKbQkzJ6OSaZqT8bZmgz0pYsp/pQ5YzD4SA6+bJV2xalnEzFbvjdZxqGDThG1pNJZQGVj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D.01.UT - ZAŘÍZENÍ PRO 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84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85</v>
      </c>
    </row>
    <row r="4" ht="24.96" customHeight="1">
      <c r="B4" s="17"/>
      <c r="D4" s="128" t="s">
        <v>86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REKONSTRUKCE HALY POVRCHOVÝCH ÚPRAV A NOVÉ ČISTÍRNY ODPADNÍCH VOD</v>
      </c>
      <c r="F7" s="130"/>
      <c r="G7" s="130"/>
      <c r="H7" s="130"/>
      <c r="L7" s="17"/>
    </row>
    <row r="8" s="1" customFormat="1" ht="12" customHeight="1">
      <c r="B8" s="40"/>
      <c r="D8" s="130" t="s">
        <v>87</v>
      </c>
      <c r="I8" s="132"/>
      <c r="L8" s="40"/>
    </row>
    <row r="9" s="1" customFormat="1" ht="36.96" customHeight="1">
      <c r="B9" s="40"/>
      <c r="E9" s="133" t="s">
        <v>88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</v>
      </c>
      <c r="I11" s="135" t="s">
        <v>19</v>
      </c>
      <c r="J11" s="134" t="s">
        <v>1</v>
      </c>
      <c r="L11" s="40"/>
    </row>
    <row r="12" s="1" customFormat="1" ht="12" customHeight="1">
      <c r="B12" s="40"/>
      <c r="D12" s="130" t="s">
        <v>20</v>
      </c>
      <c r="F12" s="134" t="s">
        <v>21</v>
      </c>
      <c r="I12" s="135" t="s">
        <v>22</v>
      </c>
      <c r="J12" s="136" t="str">
        <f>'Rekapitulace stavby'!AN8</f>
        <v>22. 4. 2020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24</v>
      </c>
      <c r="I14" s="135" t="s">
        <v>25</v>
      </c>
      <c r="J14" s="134" t="str">
        <f>IF('Rekapitulace stavby'!AN10="","",'Rekapitulace stavby'!AN10)</f>
        <v/>
      </c>
      <c r="L14" s="40"/>
    </row>
    <row r="15" s="1" customFormat="1" ht="18" customHeight="1">
      <c r="B15" s="40"/>
      <c r="E15" s="134" t="str">
        <f>IF('Rekapitulace stavby'!E11="","",'Rekapitulace stavby'!E11)</f>
        <v xml:space="preserve"> </v>
      </c>
      <c r="I15" s="135" t="s">
        <v>27</v>
      </c>
      <c r="J15" s="134" t="str">
        <f>IF('Rekapitulace stavby'!AN11="","",'Rekapitulace stavby'!AN11)</f>
        <v/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28</v>
      </c>
      <c r="I17" s="135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30</v>
      </c>
      <c r="I20" s="135" t="s">
        <v>25</v>
      </c>
      <c r="J20" s="134" t="s">
        <v>1</v>
      </c>
      <c r="L20" s="40"/>
    </row>
    <row r="21" s="1" customFormat="1" ht="18" customHeight="1">
      <c r="B21" s="40"/>
      <c r="E21" s="134" t="s">
        <v>31</v>
      </c>
      <c r="I21" s="135" t="s">
        <v>27</v>
      </c>
      <c r="J21" s="134" t="s">
        <v>1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33</v>
      </c>
      <c r="I23" s="135" t="s">
        <v>25</v>
      </c>
      <c r="J23" s="134" t="str">
        <f>IF('Rekapitulace stavby'!AN19="","",'Rekapitulace stavby'!AN19)</f>
        <v/>
      </c>
      <c r="L23" s="40"/>
    </row>
    <row r="24" s="1" customFormat="1" ht="18" customHeight="1">
      <c r="B24" s="40"/>
      <c r="E24" s="134" t="str">
        <f>IF('Rekapitulace stavby'!E20="","",'Rekapitulace stavby'!E20)</f>
        <v xml:space="preserve"> </v>
      </c>
      <c r="I24" s="135" t="s">
        <v>27</v>
      </c>
      <c r="J24" s="134" t="str">
        <f>IF('Rekapitulace stavby'!AN20="","",'Rekapitulace stavby'!AN20)</f>
        <v/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34</v>
      </c>
      <c r="I26" s="132"/>
      <c r="L26" s="40"/>
    </row>
    <row r="27" s="7" customFormat="1" ht="16.5" customHeight="1">
      <c r="B27" s="137"/>
      <c r="E27" s="138" t="s">
        <v>1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0"/>
      <c r="J29" s="75"/>
      <c r="K29" s="75"/>
      <c r="L29" s="40"/>
    </row>
    <row r="30" s="1" customFormat="1" ht="25.44" customHeight="1">
      <c r="B30" s="40"/>
      <c r="D30" s="141" t="s">
        <v>35</v>
      </c>
      <c r="I30" s="132"/>
      <c r="J30" s="142">
        <f>ROUND(J122,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0"/>
      <c r="J31" s="75"/>
      <c r="K31" s="75"/>
      <c r="L31" s="40"/>
    </row>
    <row r="32" s="1" customFormat="1" ht="14.4" customHeight="1">
      <c r="B32" s="40"/>
      <c r="F32" s="143" t="s">
        <v>37</v>
      </c>
      <c r="I32" s="144" t="s">
        <v>36</v>
      </c>
      <c r="J32" s="143" t="s">
        <v>38</v>
      </c>
      <c r="L32" s="40"/>
    </row>
    <row r="33" s="1" customFormat="1" ht="14.4" customHeight="1">
      <c r="B33" s="40"/>
      <c r="D33" s="145" t="s">
        <v>39</v>
      </c>
      <c r="E33" s="130" t="s">
        <v>40</v>
      </c>
      <c r="F33" s="146">
        <f>ROUND((SUM(BE122:BE171)),  2)</f>
        <v>0</v>
      </c>
      <c r="I33" s="147">
        <v>0.20999999999999999</v>
      </c>
      <c r="J33" s="146">
        <f>ROUND(((SUM(BE122:BE171))*I33),  2)</f>
        <v>0</v>
      </c>
      <c r="L33" s="40"/>
    </row>
    <row r="34" s="1" customFormat="1" ht="14.4" customHeight="1">
      <c r="B34" s="40"/>
      <c r="E34" s="130" t="s">
        <v>41</v>
      </c>
      <c r="F34" s="146">
        <f>ROUND((SUM(BF122:BF171)),  2)</f>
        <v>0</v>
      </c>
      <c r="I34" s="147">
        <v>0.14999999999999999</v>
      </c>
      <c r="J34" s="146">
        <f>ROUND(((SUM(BF122:BF171))*I34),  2)</f>
        <v>0</v>
      </c>
      <c r="L34" s="40"/>
    </row>
    <row r="35" hidden="1" s="1" customFormat="1" ht="14.4" customHeight="1">
      <c r="B35" s="40"/>
      <c r="E35" s="130" t="s">
        <v>42</v>
      </c>
      <c r="F35" s="146">
        <f>ROUND((SUM(BG122:BG171)),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43</v>
      </c>
      <c r="F36" s="146">
        <f>ROUND((SUM(BH122:BH171)),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44</v>
      </c>
      <c r="F37" s="146">
        <f>ROUND((SUM(BI122:BI171)),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3"/>
      <c r="J39" s="154">
        <f>SUM(J30:J37)</f>
        <v>0</v>
      </c>
      <c r="K39" s="155"/>
      <c r="L39" s="40"/>
    </row>
    <row r="40" s="1" customFormat="1" ht="14.4" customHeight="1">
      <c r="B40" s="40"/>
      <c r="I40" s="132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56" t="s">
        <v>48</v>
      </c>
      <c r="E50" s="157"/>
      <c r="F50" s="157"/>
      <c r="G50" s="156" t="s">
        <v>49</v>
      </c>
      <c r="H50" s="157"/>
      <c r="I50" s="158"/>
      <c r="J50" s="157"/>
      <c r="K50" s="157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59" t="s">
        <v>50</v>
      </c>
      <c r="E61" s="160"/>
      <c r="F61" s="161" t="s">
        <v>51</v>
      </c>
      <c r="G61" s="159" t="s">
        <v>50</v>
      </c>
      <c r="H61" s="160"/>
      <c r="I61" s="162"/>
      <c r="J61" s="163" t="s">
        <v>51</v>
      </c>
      <c r="K61" s="160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56" t="s">
        <v>52</v>
      </c>
      <c r="E65" s="157"/>
      <c r="F65" s="157"/>
      <c r="G65" s="156" t="s">
        <v>53</v>
      </c>
      <c r="H65" s="157"/>
      <c r="I65" s="158"/>
      <c r="J65" s="157"/>
      <c r="K65" s="157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59" t="s">
        <v>50</v>
      </c>
      <c r="E76" s="160"/>
      <c r="F76" s="161" t="s">
        <v>51</v>
      </c>
      <c r="G76" s="159" t="s">
        <v>50</v>
      </c>
      <c r="H76" s="160"/>
      <c r="I76" s="162"/>
      <c r="J76" s="163" t="s">
        <v>51</v>
      </c>
      <c r="K76" s="160"/>
      <c r="L76" s="40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0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0"/>
    </row>
    <row r="82" s="1" customFormat="1" ht="24.96" customHeight="1">
      <c r="B82" s="35"/>
      <c r="C82" s="20" t="s">
        <v>89</v>
      </c>
      <c r="D82" s="36"/>
      <c r="E82" s="36"/>
      <c r="F82" s="36"/>
      <c r="G82" s="36"/>
      <c r="H82" s="36"/>
      <c r="I82" s="132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2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2"/>
      <c r="J84" s="36"/>
      <c r="K84" s="36"/>
      <c r="L84" s="40"/>
    </row>
    <row r="85" s="1" customFormat="1" ht="16.5" customHeight="1">
      <c r="B85" s="35"/>
      <c r="C85" s="36"/>
      <c r="D85" s="36"/>
      <c r="E85" s="170" t="str">
        <f>E7</f>
        <v>REKONSTRUKCE HALY POVRCHOVÝCH ÚPRAV A NOVÉ ČISTÍRNY ODPADNÍCH VOD</v>
      </c>
      <c r="F85" s="29"/>
      <c r="G85" s="29"/>
      <c r="H85" s="29"/>
      <c r="I85" s="132"/>
      <c r="J85" s="36"/>
      <c r="K85" s="36"/>
      <c r="L85" s="40"/>
    </row>
    <row r="86" s="1" customFormat="1" ht="12" customHeight="1">
      <c r="B86" s="35"/>
      <c r="C86" s="29" t="s">
        <v>87</v>
      </c>
      <c r="D86" s="36"/>
      <c r="E86" s="36"/>
      <c r="F86" s="36"/>
      <c r="G86" s="36"/>
      <c r="H86" s="36"/>
      <c r="I86" s="132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D.01.UT - ZAŘÍZENÍ PRO VYTÁPĚNÍ STAVBY</v>
      </c>
      <c r="F87" s="36"/>
      <c r="G87" s="36"/>
      <c r="H87" s="36"/>
      <c r="I87" s="132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2"/>
      <c r="J88" s="36"/>
      <c r="K88" s="36"/>
      <c r="L88" s="40"/>
    </row>
    <row r="89" s="1" customFormat="1" ht="12" customHeight="1">
      <c r="B89" s="35"/>
      <c r="C89" s="29" t="s">
        <v>20</v>
      </c>
      <c r="D89" s="36"/>
      <c r="E89" s="36"/>
      <c r="F89" s="24" t="str">
        <f>F12</f>
        <v>Teplého 2141, 530 02, Pardubice</v>
      </c>
      <c r="G89" s="36"/>
      <c r="H89" s="36"/>
      <c r="I89" s="135" t="s">
        <v>22</v>
      </c>
      <c r="J89" s="71" t="str">
        <f>IF(J12="","",J12)</f>
        <v>22. 4. 2020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2"/>
      <c r="J90" s="36"/>
      <c r="K90" s="36"/>
      <c r="L90" s="40"/>
    </row>
    <row r="91" s="1" customFormat="1" ht="15.15" customHeight="1">
      <c r="B91" s="35"/>
      <c r="C91" s="29" t="s">
        <v>24</v>
      </c>
      <c r="D91" s="36"/>
      <c r="E91" s="36"/>
      <c r="F91" s="24" t="str">
        <f>E15</f>
        <v xml:space="preserve"> </v>
      </c>
      <c r="G91" s="36"/>
      <c r="H91" s="36"/>
      <c r="I91" s="135" t="s">
        <v>30</v>
      </c>
      <c r="J91" s="33" t="str">
        <f>E21</f>
        <v>Ondřej Zikán</v>
      </c>
      <c r="K91" s="36"/>
      <c r="L91" s="40"/>
    </row>
    <row r="92" s="1" customFormat="1" ht="15.15" customHeight="1">
      <c r="B92" s="35"/>
      <c r="C92" s="29" t="s">
        <v>28</v>
      </c>
      <c r="D92" s="36"/>
      <c r="E92" s="36"/>
      <c r="F92" s="24" t="str">
        <f>IF(E18="","",E18)</f>
        <v>Vyplň údaj</v>
      </c>
      <c r="G92" s="36"/>
      <c r="H92" s="36"/>
      <c r="I92" s="135" t="s">
        <v>33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2"/>
      <c r="J93" s="36"/>
      <c r="K93" s="36"/>
      <c r="L93" s="40"/>
    </row>
    <row r="94" s="1" customFormat="1" ht="29.28" customHeight="1">
      <c r="B94" s="35"/>
      <c r="C94" s="171" t="s">
        <v>90</v>
      </c>
      <c r="D94" s="172"/>
      <c r="E94" s="172"/>
      <c r="F94" s="172"/>
      <c r="G94" s="172"/>
      <c r="H94" s="172"/>
      <c r="I94" s="173"/>
      <c r="J94" s="174" t="s">
        <v>91</v>
      </c>
      <c r="K94" s="172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2"/>
      <c r="J95" s="36"/>
      <c r="K95" s="36"/>
      <c r="L95" s="40"/>
    </row>
    <row r="96" s="1" customFormat="1" ht="22.8" customHeight="1">
      <c r="B96" s="35"/>
      <c r="C96" s="175" t="s">
        <v>92</v>
      </c>
      <c r="D96" s="36"/>
      <c r="E96" s="36"/>
      <c r="F96" s="36"/>
      <c r="G96" s="36"/>
      <c r="H96" s="36"/>
      <c r="I96" s="132"/>
      <c r="J96" s="102">
        <f>J122</f>
        <v>0</v>
      </c>
      <c r="K96" s="36"/>
      <c r="L96" s="40"/>
      <c r="AU96" s="14" t="s">
        <v>93</v>
      </c>
    </row>
    <row r="97" s="8" customFormat="1" ht="24.96" customHeight="1">
      <c r="B97" s="176"/>
      <c r="C97" s="177"/>
      <c r="D97" s="178" t="s">
        <v>94</v>
      </c>
      <c r="E97" s="179"/>
      <c r="F97" s="179"/>
      <c r="G97" s="179"/>
      <c r="H97" s="179"/>
      <c r="I97" s="180"/>
      <c r="J97" s="181">
        <f>J123</f>
        <v>0</v>
      </c>
      <c r="K97" s="177"/>
      <c r="L97" s="182"/>
    </row>
    <row r="98" s="9" customFormat="1" ht="19.92" customHeight="1">
      <c r="B98" s="183"/>
      <c r="C98" s="184"/>
      <c r="D98" s="185" t="s">
        <v>95</v>
      </c>
      <c r="E98" s="186"/>
      <c r="F98" s="186"/>
      <c r="G98" s="186"/>
      <c r="H98" s="186"/>
      <c r="I98" s="187"/>
      <c r="J98" s="188">
        <f>J124</f>
        <v>0</v>
      </c>
      <c r="K98" s="184"/>
      <c r="L98" s="189"/>
    </row>
    <row r="99" s="9" customFormat="1" ht="19.92" customHeight="1">
      <c r="B99" s="183"/>
      <c r="C99" s="184"/>
      <c r="D99" s="185" t="s">
        <v>96</v>
      </c>
      <c r="E99" s="186"/>
      <c r="F99" s="186"/>
      <c r="G99" s="186"/>
      <c r="H99" s="186"/>
      <c r="I99" s="187"/>
      <c r="J99" s="188">
        <f>J139</f>
        <v>0</v>
      </c>
      <c r="K99" s="184"/>
      <c r="L99" s="189"/>
    </row>
    <row r="100" s="9" customFormat="1" ht="19.92" customHeight="1">
      <c r="B100" s="183"/>
      <c r="C100" s="184"/>
      <c r="D100" s="185" t="s">
        <v>97</v>
      </c>
      <c r="E100" s="186"/>
      <c r="F100" s="186"/>
      <c r="G100" s="186"/>
      <c r="H100" s="186"/>
      <c r="I100" s="187"/>
      <c r="J100" s="188">
        <f>J152</f>
        <v>0</v>
      </c>
      <c r="K100" s="184"/>
      <c r="L100" s="189"/>
    </row>
    <row r="101" s="9" customFormat="1" ht="19.92" customHeight="1">
      <c r="B101" s="183"/>
      <c r="C101" s="184"/>
      <c r="D101" s="185" t="s">
        <v>98</v>
      </c>
      <c r="E101" s="186"/>
      <c r="F101" s="186"/>
      <c r="G101" s="186"/>
      <c r="H101" s="186"/>
      <c r="I101" s="187"/>
      <c r="J101" s="188">
        <f>J165</f>
        <v>0</v>
      </c>
      <c r="K101" s="184"/>
      <c r="L101" s="189"/>
    </row>
    <row r="102" s="9" customFormat="1" ht="19.92" customHeight="1">
      <c r="B102" s="183"/>
      <c r="C102" s="184"/>
      <c r="D102" s="185" t="s">
        <v>99</v>
      </c>
      <c r="E102" s="186"/>
      <c r="F102" s="186"/>
      <c r="G102" s="186"/>
      <c r="H102" s="186"/>
      <c r="I102" s="187"/>
      <c r="J102" s="188">
        <f>J168</f>
        <v>0</v>
      </c>
      <c r="K102" s="184"/>
      <c r="L102" s="189"/>
    </row>
    <row r="103" s="1" customFormat="1" ht="21.84" customHeight="1">
      <c r="B103" s="35"/>
      <c r="C103" s="36"/>
      <c r="D103" s="36"/>
      <c r="E103" s="36"/>
      <c r="F103" s="36"/>
      <c r="G103" s="36"/>
      <c r="H103" s="36"/>
      <c r="I103" s="132"/>
      <c r="J103" s="36"/>
      <c r="K103" s="36"/>
      <c r="L103" s="40"/>
    </row>
    <row r="104" s="1" customFormat="1" ht="6.96" customHeight="1">
      <c r="B104" s="58"/>
      <c r="C104" s="59"/>
      <c r="D104" s="59"/>
      <c r="E104" s="59"/>
      <c r="F104" s="59"/>
      <c r="G104" s="59"/>
      <c r="H104" s="59"/>
      <c r="I104" s="166"/>
      <c r="J104" s="59"/>
      <c r="K104" s="59"/>
      <c r="L104" s="40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69"/>
      <c r="J108" s="61"/>
      <c r="K108" s="61"/>
      <c r="L108" s="40"/>
    </row>
    <row r="109" s="1" customFormat="1" ht="24.96" customHeight="1">
      <c r="B109" s="35"/>
      <c r="C109" s="20" t="s">
        <v>100</v>
      </c>
      <c r="D109" s="36"/>
      <c r="E109" s="36"/>
      <c r="F109" s="36"/>
      <c r="G109" s="36"/>
      <c r="H109" s="36"/>
      <c r="I109" s="132"/>
      <c r="J109" s="36"/>
      <c r="K109" s="36"/>
      <c r="L109" s="40"/>
    </row>
    <row r="110" s="1" customFormat="1" ht="6.96" customHeight="1">
      <c r="B110" s="35"/>
      <c r="C110" s="36"/>
      <c r="D110" s="36"/>
      <c r="E110" s="36"/>
      <c r="F110" s="36"/>
      <c r="G110" s="36"/>
      <c r="H110" s="36"/>
      <c r="I110" s="132"/>
      <c r="J110" s="36"/>
      <c r="K110" s="36"/>
      <c r="L110" s="40"/>
    </row>
    <row r="111" s="1" customFormat="1" ht="12" customHeight="1">
      <c r="B111" s="35"/>
      <c r="C111" s="29" t="s">
        <v>16</v>
      </c>
      <c r="D111" s="36"/>
      <c r="E111" s="36"/>
      <c r="F111" s="36"/>
      <c r="G111" s="36"/>
      <c r="H111" s="36"/>
      <c r="I111" s="132"/>
      <c r="J111" s="36"/>
      <c r="K111" s="36"/>
      <c r="L111" s="40"/>
    </row>
    <row r="112" s="1" customFormat="1" ht="16.5" customHeight="1">
      <c r="B112" s="35"/>
      <c r="C112" s="36"/>
      <c r="D112" s="36"/>
      <c r="E112" s="170" t="str">
        <f>E7</f>
        <v>REKONSTRUKCE HALY POVRCHOVÝCH ÚPRAV A NOVÉ ČISTÍRNY ODPADNÍCH VOD</v>
      </c>
      <c r="F112" s="29"/>
      <c r="G112" s="29"/>
      <c r="H112" s="29"/>
      <c r="I112" s="132"/>
      <c r="J112" s="36"/>
      <c r="K112" s="36"/>
      <c r="L112" s="40"/>
    </row>
    <row r="113" s="1" customFormat="1" ht="12" customHeight="1">
      <c r="B113" s="35"/>
      <c r="C113" s="29" t="s">
        <v>87</v>
      </c>
      <c r="D113" s="36"/>
      <c r="E113" s="36"/>
      <c r="F113" s="36"/>
      <c r="G113" s="36"/>
      <c r="H113" s="36"/>
      <c r="I113" s="132"/>
      <c r="J113" s="36"/>
      <c r="K113" s="36"/>
      <c r="L113" s="40"/>
    </row>
    <row r="114" s="1" customFormat="1" ht="16.5" customHeight="1">
      <c r="B114" s="35"/>
      <c r="C114" s="36"/>
      <c r="D114" s="36"/>
      <c r="E114" s="68" t="str">
        <f>E9</f>
        <v>D.01.UT - ZAŘÍZENÍ PRO VYTÁPĚNÍ STAVBY</v>
      </c>
      <c r="F114" s="36"/>
      <c r="G114" s="36"/>
      <c r="H114" s="36"/>
      <c r="I114" s="132"/>
      <c r="J114" s="36"/>
      <c r="K114" s="36"/>
      <c r="L114" s="40"/>
    </row>
    <row r="115" s="1" customFormat="1" ht="6.96" customHeight="1">
      <c r="B115" s="35"/>
      <c r="C115" s="36"/>
      <c r="D115" s="36"/>
      <c r="E115" s="36"/>
      <c r="F115" s="36"/>
      <c r="G115" s="36"/>
      <c r="H115" s="36"/>
      <c r="I115" s="132"/>
      <c r="J115" s="36"/>
      <c r="K115" s="36"/>
      <c r="L115" s="40"/>
    </row>
    <row r="116" s="1" customFormat="1" ht="12" customHeight="1">
      <c r="B116" s="35"/>
      <c r="C116" s="29" t="s">
        <v>20</v>
      </c>
      <c r="D116" s="36"/>
      <c r="E116" s="36"/>
      <c r="F116" s="24" t="str">
        <f>F12</f>
        <v>Teplého 2141, 530 02, Pardubice</v>
      </c>
      <c r="G116" s="36"/>
      <c r="H116" s="36"/>
      <c r="I116" s="135" t="s">
        <v>22</v>
      </c>
      <c r="J116" s="71" t="str">
        <f>IF(J12="","",J12)</f>
        <v>22. 4. 2020</v>
      </c>
      <c r="K116" s="36"/>
      <c r="L116" s="40"/>
    </row>
    <row r="117" s="1" customFormat="1" ht="6.96" customHeight="1">
      <c r="B117" s="35"/>
      <c r="C117" s="36"/>
      <c r="D117" s="36"/>
      <c r="E117" s="36"/>
      <c r="F117" s="36"/>
      <c r="G117" s="36"/>
      <c r="H117" s="36"/>
      <c r="I117" s="132"/>
      <c r="J117" s="36"/>
      <c r="K117" s="36"/>
      <c r="L117" s="40"/>
    </row>
    <row r="118" s="1" customFormat="1" ht="15.15" customHeight="1">
      <c r="B118" s="35"/>
      <c r="C118" s="29" t="s">
        <v>24</v>
      </c>
      <c r="D118" s="36"/>
      <c r="E118" s="36"/>
      <c r="F118" s="24" t="str">
        <f>E15</f>
        <v xml:space="preserve"> </v>
      </c>
      <c r="G118" s="36"/>
      <c r="H118" s="36"/>
      <c r="I118" s="135" t="s">
        <v>30</v>
      </c>
      <c r="J118" s="33" t="str">
        <f>E21</f>
        <v>Ondřej Zikán</v>
      </c>
      <c r="K118" s="36"/>
      <c r="L118" s="40"/>
    </row>
    <row r="119" s="1" customFormat="1" ht="15.15" customHeight="1">
      <c r="B119" s="35"/>
      <c r="C119" s="29" t="s">
        <v>28</v>
      </c>
      <c r="D119" s="36"/>
      <c r="E119" s="36"/>
      <c r="F119" s="24" t="str">
        <f>IF(E18="","",E18)</f>
        <v>Vyplň údaj</v>
      </c>
      <c r="G119" s="36"/>
      <c r="H119" s="36"/>
      <c r="I119" s="135" t="s">
        <v>33</v>
      </c>
      <c r="J119" s="33" t="str">
        <f>E24</f>
        <v xml:space="preserve"> </v>
      </c>
      <c r="K119" s="36"/>
      <c r="L119" s="40"/>
    </row>
    <row r="120" s="1" customFormat="1" ht="10.32" customHeight="1">
      <c r="B120" s="35"/>
      <c r="C120" s="36"/>
      <c r="D120" s="36"/>
      <c r="E120" s="36"/>
      <c r="F120" s="36"/>
      <c r="G120" s="36"/>
      <c r="H120" s="36"/>
      <c r="I120" s="132"/>
      <c r="J120" s="36"/>
      <c r="K120" s="36"/>
      <c r="L120" s="40"/>
    </row>
    <row r="121" s="10" customFormat="1" ht="29.28" customHeight="1">
      <c r="B121" s="190"/>
      <c r="C121" s="191" t="s">
        <v>101</v>
      </c>
      <c r="D121" s="192" t="s">
        <v>60</v>
      </c>
      <c r="E121" s="192" t="s">
        <v>56</v>
      </c>
      <c r="F121" s="192" t="s">
        <v>57</v>
      </c>
      <c r="G121" s="192" t="s">
        <v>102</v>
      </c>
      <c r="H121" s="192" t="s">
        <v>103</v>
      </c>
      <c r="I121" s="193" t="s">
        <v>104</v>
      </c>
      <c r="J121" s="194" t="s">
        <v>91</v>
      </c>
      <c r="K121" s="195" t="s">
        <v>105</v>
      </c>
      <c r="L121" s="196"/>
      <c r="M121" s="92" t="s">
        <v>1</v>
      </c>
      <c r="N121" s="93" t="s">
        <v>39</v>
      </c>
      <c r="O121" s="93" t="s">
        <v>106</v>
      </c>
      <c r="P121" s="93" t="s">
        <v>107</v>
      </c>
      <c r="Q121" s="93" t="s">
        <v>108</v>
      </c>
      <c r="R121" s="93" t="s">
        <v>109</v>
      </c>
      <c r="S121" s="93" t="s">
        <v>110</v>
      </c>
      <c r="T121" s="94" t="s">
        <v>111</v>
      </c>
    </row>
    <row r="122" s="1" customFormat="1" ht="22.8" customHeight="1">
      <c r="B122" s="35"/>
      <c r="C122" s="99" t="s">
        <v>112</v>
      </c>
      <c r="D122" s="36"/>
      <c r="E122" s="36"/>
      <c r="F122" s="36"/>
      <c r="G122" s="36"/>
      <c r="H122" s="36"/>
      <c r="I122" s="132"/>
      <c r="J122" s="197">
        <f>BK122</f>
        <v>0</v>
      </c>
      <c r="K122" s="36"/>
      <c r="L122" s="40"/>
      <c r="M122" s="95"/>
      <c r="N122" s="96"/>
      <c r="O122" s="96"/>
      <c r="P122" s="198">
        <f>P123</f>
        <v>0</v>
      </c>
      <c r="Q122" s="96"/>
      <c r="R122" s="198">
        <f>R123</f>
        <v>1.0338099999999999</v>
      </c>
      <c r="S122" s="96"/>
      <c r="T122" s="199">
        <f>T123</f>
        <v>0.70335000000000014</v>
      </c>
      <c r="AT122" s="14" t="s">
        <v>74</v>
      </c>
      <c r="AU122" s="14" t="s">
        <v>93</v>
      </c>
      <c r="BK122" s="200">
        <f>BK123</f>
        <v>0</v>
      </c>
    </row>
    <row r="123" s="11" customFormat="1" ht="25.92" customHeight="1">
      <c r="B123" s="201"/>
      <c r="C123" s="202"/>
      <c r="D123" s="203" t="s">
        <v>74</v>
      </c>
      <c r="E123" s="204" t="s">
        <v>113</v>
      </c>
      <c r="F123" s="204" t="s">
        <v>114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P124+P139+P152+P165+P168</f>
        <v>0</v>
      </c>
      <c r="Q123" s="209"/>
      <c r="R123" s="210">
        <f>R124+R139+R152+R165+R168</f>
        <v>1.0338099999999999</v>
      </c>
      <c r="S123" s="209"/>
      <c r="T123" s="211">
        <f>T124+T139+T152+T165+T168</f>
        <v>0.70335000000000014</v>
      </c>
      <c r="AR123" s="212" t="s">
        <v>85</v>
      </c>
      <c r="AT123" s="213" t="s">
        <v>74</v>
      </c>
      <c r="AU123" s="213" t="s">
        <v>75</v>
      </c>
      <c r="AY123" s="212" t="s">
        <v>115</v>
      </c>
      <c r="BK123" s="214">
        <f>BK124+BK139+BK152+BK165+BK168</f>
        <v>0</v>
      </c>
    </row>
    <row r="124" s="11" customFormat="1" ht="22.8" customHeight="1">
      <c r="B124" s="201"/>
      <c r="C124" s="202"/>
      <c r="D124" s="203" t="s">
        <v>74</v>
      </c>
      <c r="E124" s="215" t="s">
        <v>116</v>
      </c>
      <c r="F124" s="215" t="s">
        <v>117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SUM(P125:P138)</f>
        <v>0</v>
      </c>
      <c r="Q124" s="209"/>
      <c r="R124" s="210">
        <f>SUM(R125:R138)</f>
        <v>0.21628</v>
      </c>
      <c r="S124" s="209"/>
      <c r="T124" s="211">
        <f>SUM(T125:T138)</f>
        <v>0.158</v>
      </c>
      <c r="AR124" s="212" t="s">
        <v>85</v>
      </c>
      <c r="AT124" s="213" t="s">
        <v>74</v>
      </c>
      <c r="AU124" s="213" t="s">
        <v>83</v>
      </c>
      <c r="AY124" s="212" t="s">
        <v>115</v>
      </c>
      <c r="BK124" s="214">
        <f>SUM(BK125:BK138)</f>
        <v>0</v>
      </c>
    </row>
    <row r="125" s="1" customFormat="1" ht="16.5" customHeight="1">
      <c r="B125" s="35"/>
      <c r="C125" s="217" t="s">
        <v>83</v>
      </c>
      <c r="D125" s="217" t="s">
        <v>118</v>
      </c>
      <c r="E125" s="218" t="s">
        <v>119</v>
      </c>
      <c r="F125" s="219" t="s">
        <v>120</v>
      </c>
      <c r="G125" s="220" t="s">
        <v>121</v>
      </c>
      <c r="H125" s="221">
        <v>30</v>
      </c>
      <c r="I125" s="222"/>
      <c r="J125" s="223">
        <f>ROUND(I125*H125,2)</f>
        <v>0</v>
      </c>
      <c r="K125" s="219" t="s">
        <v>1</v>
      </c>
      <c r="L125" s="40"/>
      <c r="M125" s="224" t="s">
        <v>1</v>
      </c>
      <c r="N125" s="225" t="s">
        <v>40</v>
      </c>
      <c r="O125" s="83"/>
      <c r="P125" s="226">
        <f>O125*H125</f>
        <v>0</v>
      </c>
      <c r="Q125" s="226">
        <v>2.0000000000000002E-05</v>
      </c>
      <c r="R125" s="226">
        <f>Q125*H125</f>
        <v>0.00060000000000000006</v>
      </c>
      <c r="S125" s="226">
        <v>0.001</v>
      </c>
      <c r="T125" s="227">
        <f>S125*H125</f>
        <v>0.029999999999999999</v>
      </c>
      <c r="AR125" s="228" t="s">
        <v>122</v>
      </c>
      <c r="AT125" s="228" t="s">
        <v>118</v>
      </c>
      <c r="AU125" s="228" t="s">
        <v>85</v>
      </c>
      <c r="AY125" s="14" t="s">
        <v>115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83</v>
      </c>
      <c r="BK125" s="229">
        <f>ROUND(I125*H125,2)</f>
        <v>0</v>
      </c>
      <c r="BL125" s="14" t="s">
        <v>122</v>
      </c>
      <c r="BM125" s="228" t="s">
        <v>123</v>
      </c>
    </row>
    <row r="126" s="1" customFormat="1" ht="16.5" customHeight="1">
      <c r="B126" s="35"/>
      <c r="C126" s="217" t="s">
        <v>85</v>
      </c>
      <c r="D126" s="217" t="s">
        <v>118</v>
      </c>
      <c r="E126" s="218" t="s">
        <v>124</v>
      </c>
      <c r="F126" s="219" t="s">
        <v>125</v>
      </c>
      <c r="G126" s="220" t="s">
        <v>121</v>
      </c>
      <c r="H126" s="221">
        <v>40</v>
      </c>
      <c r="I126" s="222"/>
      <c r="J126" s="223">
        <f>ROUND(I126*H126,2)</f>
        <v>0</v>
      </c>
      <c r="K126" s="219" t="s">
        <v>1</v>
      </c>
      <c r="L126" s="40"/>
      <c r="M126" s="224" t="s">
        <v>1</v>
      </c>
      <c r="N126" s="225" t="s">
        <v>40</v>
      </c>
      <c r="O126" s="83"/>
      <c r="P126" s="226">
        <f>O126*H126</f>
        <v>0</v>
      </c>
      <c r="Q126" s="226">
        <v>2.0000000000000002E-05</v>
      </c>
      <c r="R126" s="226">
        <f>Q126*H126</f>
        <v>0.00080000000000000004</v>
      </c>
      <c r="S126" s="226">
        <v>0.0032000000000000002</v>
      </c>
      <c r="T126" s="227">
        <f>S126*H126</f>
        <v>0.128</v>
      </c>
      <c r="AR126" s="228" t="s">
        <v>122</v>
      </c>
      <c r="AT126" s="228" t="s">
        <v>118</v>
      </c>
      <c r="AU126" s="228" t="s">
        <v>85</v>
      </c>
      <c r="AY126" s="14" t="s">
        <v>115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83</v>
      </c>
      <c r="BK126" s="229">
        <f>ROUND(I126*H126,2)</f>
        <v>0</v>
      </c>
      <c r="BL126" s="14" t="s">
        <v>122</v>
      </c>
      <c r="BM126" s="228" t="s">
        <v>126</v>
      </c>
    </row>
    <row r="127" s="1" customFormat="1" ht="24" customHeight="1">
      <c r="B127" s="35"/>
      <c r="C127" s="217" t="s">
        <v>127</v>
      </c>
      <c r="D127" s="217" t="s">
        <v>118</v>
      </c>
      <c r="E127" s="218" t="s">
        <v>128</v>
      </c>
      <c r="F127" s="219" t="s">
        <v>129</v>
      </c>
      <c r="G127" s="220" t="s">
        <v>121</v>
      </c>
      <c r="H127" s="221">
        <v>48</v>
      </c>
      <c r="I127" s="222"/>
      <c r="J127" s="223">
        <f>ROUND(I127*H127,2)</f>
        <v>0</v>
      </c>
      <c r="K127" s="219" t="s">
        <v>1</v>
      </c>
      <c r="L127" s="40"/>
      <c r="M127" s="224" t="s">
        <v>1</v>
      </c>
      <c r="N127" s="225" t="s">
        <v>40</v>
      </c>
      <c r="O127" s="83"/>
      <c r="P127" s="226">
        <f>O127*H127</f>
        <v>0</v>
      </c>
      <c r="Q127" s="226">
        <v>0.00148</v>
      </c>
      <c r="R127" s="226">
        <f>Q127*H127</f>
        <v>0.071039999999999992</v>
      </c>
      <c r="S127" s="226">
        <v>0</v>
      </c>
      <c r="T127" s="227">
        <f>S127*H127</f>
        <v>0</v>
      </c>
      <c r="AR127" s="228" t="s">
        <v>122</v>
      </c>
      <c r="AT127" s="228" t="s">
        <v>118</v>
      </c>
      <c r="AU127" s="228" t="s">
        <v>85</v>
      </c>
      <c r="AY127" s="14" t="s">
        <v>115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83</v>
      </c>
      <c r="BK127" s="229">
        <f>ROUND(I127*H127,2)</f>
        <v>0</v>
      </c>
      <c r="BL127" s="14" t="s">
        <v>122</v>
      </c>
      <c r="BM127" s="228" t="s">
        <v>130</v>
      </c>
    </row>
    <row r="128" s="1" customFormat="1" ht="24" customHeight="1">
      <c r="B128" s="35"/>
      <c r="C128" s="217" t="s">
        <v>131</v>
      </c>
      <c r="D128" s="217" t="s">
        <v>118</v>
      </c>
      <c r="E128" s="218" t="s">
        <v>132</v>
      </c>
      <c r="F128" s="219" t="s">
        <v>133</v>
      </c>
      <c r="G128" s="220" t="s">
        <v>121</v>
      </c>
      <c r="H128" s="221">
        <v>36</v>
      </c>
      <c r="I128" s="222"/>
      <c r="J128" s="223">
        <f>ROUND(I128*H128,2)</f>
        <v>0</v>
      </c>
      <c r="K128" s="219" t="s">
        <v>1</v>
      </c>
      <c r="L128" s="40"/>
      <c r="M128" s="224" t="s">
        <v>1</v>
      </c>
      <c r="N128" s="225" t="s">
        <v>40</v>
      </c>
      <c r="O128" s="83"/>
      <c r="P128" s="226">
        <f>O128*H128</f>
        <v>0</v>
      </c>
      <c r="Q128" s="226">
        <v>0.0036600000000000001</v>
      </c>
      <c r="R128" s="226">
        <f>Q128*H128</f>
        <v>0.13175999999999999</v>
      </c>
      <c r="S128" s="226">
        <v>0</v>
      </c>
      <c r="T128" s="227">
        <f>S128*H128</f>
        <v>0</v>
      </c>
      <c r="AR128" s="228" t="s">
        <v>122</v>
      </c>
      <c r="AT128" s="228" t="s">
        <v>118</v>
      </c>
      <c r="AU128" s="228" t="s">
        <v>85</v>
      </c>
      <c r="AY128" s="14" t="s">
        <v>115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122</v>
      </c>
      <c r="BM128" s="228" t="s">
        <v>134</v>
      </c>
    </row>
    <row r="129" s="1" customFormat="1" ht="24" customHeight="1">
      <c r="B129" s="35"/>
      <c r="C129" s="217" t="s">
        <v>135</v>
      </c>
      <c r="D129" s="217" t="s">
        <v>118</v>
      </c>
      <c r="E129" s="218" t="s">
        <v>136</v>
      </c>
      <c r="F129" s="219" t="s">
        <v>137</v>
      </c>
      <c r="G129" s="220" t="s">
        <v>138</v>
      </c>
      <c r="H129" s="221">
        <v>17</v>
      </c>
      <c r="I129" s="222"/>
      <c r="J129" s="223">
        <f>ROUND(I129*H129,2)</f>
        <v>0</v>
      </c>
      <c r="K129" s="219" t="s">
        <v>1</v>
      </c>
      <c r="L129" s="40"/>
      <c r="M129" s="224" t="s">
        <v>1</v>
      </c>
      <c r="N129" s="225" t="s">
        <v>40</v>
      </c>
      <c r="O129" s="8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28" t="s">
        <v>122</v>
      </c>
      <c r="AT129" s="228" t="s">
        <v>118</v>
      </c>
      <c r="AU129" s="228" t="s">
        <v>85</v>
      </c>
      <c r="AY129" s="14" t="s">
        <v>115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83</v>
      </c>
      <c r="BK129" s="229">
        <f>ROUND(I129*H129,2)</f>
        <v>0</v>
      </c>
      <c r="BL129" s="14" t="s">
        <v>122</v>
      </c>
      <c r="BM129" s="228" t="s">
        <v>139</v>
      </c>
    </row>
    <row r="130" s="1" customFormat="1" ht="16.5" customHeight="1">
      <c r="B130" s="35"/>
      <c r="C130" s="217" t="s">
        <v>140</v>
      </c>
      <c r="D130" s="217" t="s">
        <v>118</v>
      </c>
      <c r="E130" s="218" t="s">
        <v>141</v>
      </c>
      <c r="F130" s="219" t="s">
        <v>142</v>
      </c>
      <c r="G130" s="220" t="s">
        <v>121</v>
      </c>
      <c r="H130" s="221">
        <v>84</v>
      </c>
      <c r="I130" s="222"/>
      <c r="J130" s="223">
        <f>ROUND(I130*H130,2)</f>
        <v>0</v>
      </c>
      <c r="K130" s="219" t="s">
        <v>1</v>
      </c>
      <c r="L130" s="40"/>
      <c r="M130" s="224" t="s">
        <v>1</v>
      </c>
      <c r="N130" s="225" t="s">
        <v>40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28" t="s">
        <v>122</v>
      </c>
      <c r="AT130" s="228" t="s">
        <v>118</v>
      </c>
      <c r="AU130" s="228" t="s">
        <v>85</v>
      </c>
      <c r="AY130" s="14" t="s">
        <v>115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122</v>
      </c>
      <c r="BM130" s="228" t="s">
        <v>143</v>
      </c>
    </row>
    <row r="131" s="12" customFormat="1">
      <c r="B131" s="230"/>
      <c r="C131" s="231"/>
      <c r="D131" s="232" t="s">
        <v>144</v>
      </c>
      <c r="E131" s="233" t="s">
        <v>1</v>
      </c>
      <c r="F131" s="234" t="s">
        <v>145</v>
      </c>
      <c r="G131" s="231"/>
      <c r="H131" s="235">
        <v>84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144</v>
      </c>
      <c r="AU131" s="241" t="s">
        <v>85</v>
      </c>
      <c r="AV131" s="12" t="s">
        <v>85</v>
      </c>
      <c r="AW131" s="12" t="s">
        <v>32</v>
      </c>
      <c r="AX131" s="12" t="s">
        <v>83</v>
      </c>
      <c r="AY131" s="241" t="s">
        <v>115</v>
      </c>
    </row>
    <row r="132" s="1" customFormat="1" ht="24" customHeight="1">
      <c r="B132" s="35"/>
      <c r="C132" s="217" t="s">
        <v>146</v>
      </c>
      <c r="D132" s="217" t="s">
        <v>118</v>
      </c>
      <c r="E132" s="218" t="s">
        <v>147</v>
      </c>
      <c r="F132" s="219" t="s">
        <v>148</v>
      </c>
      <c r="G132" s="220" t="s">
        <v>149</v>
      </c>
      <c r="H132" s="221">
        <v>1.034</v>
      </c>
      <c r="I132" s="222"/>
      <c r="J132" s="223">
        <f>ROUND(I132*H132,2)</f>
        <v>0</v>
      </c>
      <c r="K132" s="219" t="s">
        <v>1</v>
      </c>
      <c r="L132" s="40"/>
      <c r="M132" s="224" t="s">
        <v>1</v>
      </c>
      <c r="N132" s="225" t="s">
        <v>40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28" t="s">
        <v>122</v>
      </c>
      <c r="AT132" s="228" t="s">
        <v>118</v>
      </c>
      <c r="AU132" s="228" t="s">
        <v>85</v>
      </c>
      <c r="AY132" s="14" t="s">
        <v>115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122</v>
      </c>
      <c r="BM132" s="228" t="s">
        <v>150</v>
      </c>
    </row>
    <row r="133" s="1" customFormat="1" ht="16.5" customHeight="1">
      <c r="B133" s="35"/>
      <c r="C133" s="217" t="s">
        <v>151</v>
      </c>
      <c r="D133" s="217" t="s">
        <v>118</v>
      </c>
      <c r="E133" s="218" t="s">
        <v>152</v>
      </c>
      <c r="F133" s="219" t="s">
        <v>153</v>
      </c>
      <c r="G133" s="220" t="s">
        <v>154</v>
      </c>
      <c r="H133" s="221">
        <v>24</v>
      </c>
      <c r="I133" s="222"/>
      <c r="J133" s="223">
        <f>ROUND(I133*H133,2)</f>
        <v>0</v>
      </c>
      <c r="K133" s="219" t="s">
        <v>1</v>
      </c>
      <c r="L133" s="40"/>
      <c r="M133" s="224" t="s">
        <v>1</v>
      </c>
      <c r="N133" s="225" t="s">
        <v>40</v>
      </c>
      <c r="O133" s="83"/>
      <c r="P133" s="226">
        <f>O133*H133</f>
        <v>0</v>
      </c>
      <c r="Q133" s="226">
        <v>0.00029</v>
      </c>
      <c r="R133" s="226">
        <f>Q133*H133</f>
        <v>0.00696</v>
      </c>
      <c r="S133" s="226">
        <v>0</v>
      </c>
      <c r="T133" s="227">
        <f>S133*H133</f>
        <v>0</v>
      </c>
      <c r="AR133" s="228" t="s">
        <v>122</v>
      </c>
      <c r="AT133" s="228" t="s">
        <v>118</v>
      </c>
      <c r="AU133" s="228" t="s">
        <v>85</v>
      </c>
      <c r="AY133" s="14" t="s">
        <v>115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83</v>
      </c>
      <c r="BK133" s="229">
        <f>ROUND(I133*H133,2)</f>
        <v>0</v>
      </c>
      <c r="BL133" s="14" t="s">
        <v>122</v>
      </c>
      <c r="BM133" s="228" t="s">
        <v>155</v>
      </c>
    </row>
    <row r="134" s="1" customFormat="1" ht="16.5" customHeight="1">
      <c r="B134" s="35"/>
      <c r="C134" s="217" t="s">
        <v>156</v>
      </c>
      <c r="D134" s="217" t="s">
        <v>118</v>
      </c>
      <c r="E134" s="218" t="s">
        <v>157</v>
      </c>
      <c r="F134" s="219" t="s">
        <v>158</v>
      </c>
      <c r="G134" s="220" t="s">
        <v>154</v>
      </c>
      <c r="H134" s="221">
        <v>16</v>
      </c>
      <c r="I134" s="222"/>
      <c r="J134" s="223">
        <f>ROUND(I134*H134,2)</f>
        <v>0</v>
      </c>
      <c r="K134" s="219" t="s">
        <v>1</v>
      </c>
      <c r="L134" s="40"/>
      <c r="M134" s="224" t="s">
        <v>1</v>
      </c>
      <c r="N134" s="225" t="s">
        <v>40</v>
      </c>
      <c r="O134" s="83"/>
      <c r="P134" s="226">
        <f>O134*H134</f>
        <v>0</v>
      </c>
      <c r="Q134" s="226">
        <v>0.00032000000000000003</v>
      </c>
      <c r="R134" s="226">
        <f>Q134*H134</f>
        <v>0.0051200000000000004</v>
      </c>
      <c r="S134" s="226">
        <v>0</v>
      </c>
      <c r="T134" s="227">
        <f>S134*H134</f>
        <v>0</v>
      </c>
      <c r="AR134" s="228" t="s">
        <v>122</v>
      </c>
      <c r="AT134" s="228" t="s">
        <v>118</v>
      </c>
      <c r="AU134" s="228" t="s">
        <v>85</v>
      </c>
      <c r="AY134" s="14" t="s">
        <v>115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122</v>
      </c>
      <c r="BM134" s="228" t="s">
        <v>159</v>
      </c>
    </row>
    <row r="135" s="1" customFormat="1" ht="16.5" customHeight="1">
      <c r="B135" s="35"/>
      <c r="C135" s="217" t="s">
        <v>160</v>
      </c>
      <c r="D135" s="217" t="s">
        <v>118</v>
      </c>
      <c r="E135" s="218" t="s">
        <v>161</v>
      </c>
      <c r="F135" s="219" t="s">
        <v>162</v>
      </c>
      <c r="G135" s="220" t="s">
        <v>163</v>
      </c>
      <c r="H135" s="221">
        <v>50</v>
      </c>
      <c r="I135" s="222"/>
      <c r="J135" s="223">
        <f>ROUND(I135*H135,2)</f>
        <v>0</v>
      </c>
      <c r="K135" s="219" t="s">
        <v>1</v>
      </c>
      <c r="L135" s="40"/>
      <c r="M135" s="224" t="s">
        <v>1</v>
      </c>
      <c r="N135" s="225" t="s">
        <v>40</v>
      </c>
      <c r="O135" s="8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28" t="s">
        <v>122</v>
      </c>
      <c r="AT135" s="228" t="s">
        <v>118</v>
      </c>
      <c r="AU135" s="228" t="s">
        <v>85</v>
      </c>
      <c r="AY135" s="14" t="s">
        <v>115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83</v>
      </c>
      <c r="BK135" s="229">
        <f>ROUND(I135*H135,2)</f>
        <v>0</v>
      </c>
      <c r="BL135" s="14" t="s">
        <v>122</v>
      </c>
      <c r="BM135" s="228" t="s">
        <v>164</v>
      </c>
    </row>
    <row r="136" s="1" customFormat="1" ht="16.5" customHeight="1">
      <c r="B136" s="35"/>
      <c r="C136" s="217" t="s">
        <v>165</v>
      </c>
      <c r="D136" s="217" t="s">
        <v>118</v>
      </c>
      <c r="E136" s="218" t="s">
        <v>166</v>
      </c>
      <c r="F136" s="219" t="s">
        <v>167</v>
      </c>
      <c r="G136" s="220" t="s">
        <v>138</v>
      </c>
      <c r="H136" s="221">
        <v>4</v>
      </c>
      <c r="I136" s="222"/>
      <c r="J136" s="223">
        <f>ROUND(I136*H136,2)</f>
        <v>0</v>
      </c>
      <c r="K136" s="219" t="s">
        <v>1</v>
      </c>
      <c r="L136" s="40"/>
      <c r="M136" s="224" t="s">
        <v>1</v>
      </c>
      <c r="N136" s="225" t="s">
        <v>40</v>
      </c>
      <c r="O136" s="8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28" t="s">
        <v>122</v>
      </c>
      <c r="AT136" s="228" t="s">
        <v>118</v>
      </c>
      <c r="AU136" s="228" t="s">
        <v>85</v>
      </c>
      <c r="AY136" s="14" t="s">
        <v>115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122</v>
      </c>
      <c r="BM136" s="228" t="s">
        <v>168</v>
      </c>
    </row>
    <row r="137" s="1" customFormat="1" ht="24" customHeight="1">
      <c r="B137" s="35"/>
      <c r="C137" s="217" t="s">
        <v>169</v>
      </c>
      <c r="D137" s="217" t="s">
        <v>118</v>
      </c>
      <c r="E137" s="218" t="s">
        <v>170</v>
      </c>
      <c r="F137" s="219" t="s">
        <v>171</v>
      </c>
      <c r="G137" s="220" t="s">
        <v>149</v>
      </c>
      <c r="H137" s="221">
        <v>0.216</v>
      </c>
      <c r="I137" s="222"/>
      <c r="J137" s="223">
        <f>ROUND(I137*H137,2)</f>
        <v>0</v>
      </c>
      <c r="K137" s="219" t="s">
        <v>1</v>
      </c>
      <c r="L137" s="40"/>
      <c r="M137" s="224" t="s">
        <v>1</v>
      </c>
      <c r="N137" s="225" t="s">
        <v>40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28" t="s">
        <v>122</v>
      </c>
      <c r="AT137" s="228" t="s">
        <v>118</v>
      </c>
      <c r="AU137" s="228" t="s">
        <v>85</v>
      </c>
      <c r="AY137" s="14" t="s">
        <v>115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83</v>
      </c>
      <c r="BK137" s="229">
        <f>ROUND(I137*H137,2)</f>
        <v>0</v>
      </c>
      <c r="BL137" s="14" t="s">
        <v>122</v>
      </c>
      <c r="BM137" s="228" t="s">
        <v>172</v>
      </c>
    </row>
    <row r="138" s="1" customFormat="1" ht="24" customHeight="1">
      <c r="B138" s="35"/>
      <c r="C138" s="217" t="s">
        <v>173</v>
      </c>
      <c r="D138" s="217" t="s">
        <v>118</v>
      </c>
      <c r="E138" s="218" t="s">
        <v>174</v>
      </c>
      <c r="F138" s="219" t="s">
        <v>175</v>
      </c>
      <c r="G138" s="220" t="s">
        <v>149</v>
      </c>
      <c r="H138" s="221">
        <v>0.216</v>
      </c>
      <c r="I138" s="222"/>
      <c r="J138" s="223">
        <f>ROUND(I138*H138,2)</f>
        <v>0</v>
      </c>
      <c r="K138" s="219" t="s">
        <v>1</v>
      </c>
      <c r="L138" s="40"/>
      <c r="M138" s="224" t="s">
        <v>1</v>
      </c>
      <c r="N138" s="225" t="s">
        <v>40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28" t="s">
        <v>122</v>
      </c>
      <c r="AT138" s="228" t="s">
        <v>118</v>
      </c>
      <c r="AU138" s="228" t="s">
        <v>85</v>
      </c>
      <c r="AY138" s="14" t="s">
        <v>115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122</v>
      </c>
      <c r="BM138" s="228" t="s">
        <v>176</v>
      </c>
    </row>
    <row r="139" s="11" customFormat="1" ht="22.8" customHeight="1">
      <c r="B139" s="201"/>
      <c r="C139" s="202"/>
      <c r="D139" s="203" t="s">
        <v>74</v>
      </c>
      <c r="E139" s="215" t="s">
        <v>177</v>
      </c>
      <c r="F139" s="215" t="s">
        <v>178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SUM(P140:P151)</f>
        <v>0</v>
      </c>
      <c r="Q139" s="209"/>
      <c r="R139" s="210">
        <f>SUM(R140:R151)</f>
        <v>0.0064999999999999988</v>
      </c>
      <c r="S139" s="209"/>
      <c r="T139" s="211">
        <f>SUM(T140:T151)</f>
        <v>0.0067499999999999991</v>
      </c>
      <c r="AR139" s="212" t="s">
        <v>85</v>
      </c>
      <c r="AT139" s="213" t="s">
        <v>74</v>
      </c>
      <c r="AU139" s="213" t="s">
        <v>83</v>
      </c>
      <c r="AY139" s="212" t="s">
        <v>115</v>
      </c>
      <c r="BK139" s="214">
        <f>SUM(BK140:BK151)</f>
        <v>0</v>
      </c>
    </row>
    <row r="140" s="1" customFormat="1" ht="16.5" customHeight="1">
      <c r="B140" s="35"/>
      <c r="C140" s="217" t="s">
        <v>179</v>
      </c>
      <c r="D140" s="217" t="s">
        <v>118</v>
      </c>
      <c r="E140" s="218" t="s">
        <v>180</v>
      </c>
      <c r="F140" s="219" t="s">
        <v>181</v>
      </c>
      <c r="G140" s="220" t="s">
        <v>138</v>
      </c>
      <c r="H140" s="221">
        <v>5</v>
      </c>
      <c r="I140" s="222"/>
      <c r="J140" s="223">
        <f>ROUND(I140*H140,2)</f>
        <v>0</v>
      </c>
      <c r="K140" s="219" t="s">
        <v>1</v>
      </c>
      <c r="L140" s="40"/>
      <c r="M140" s="224" t="s">
        <v>1</v>
      </c>
      <c r="N140" s="225" t="s">
        <v>40</v>
      </c>
      <c r="O140" s="83"/>
      <c r="P140" s="226">
        <f>O140*H140</f>
        <v>0</v>
      </c>
      <c r="Q140" s="226">
        <v>4.0000000000000003E-05</v>
      </c>
      <c r="R140" s="226">
        <f>Q140*H140</f>
        <v>0.00020000000000000001</v>
      </c>
      <c r="S140" s="226">
        <v>0.00044999999999999999</v>
      </c>
      <c r="T140" s="227">
        <f>S140*H140</f>
        <v>0.0022499999999999998</v>
      </c>
      <c r="AR140" s="228" t="s">
        <v>122</v>
      </c>
      <c r="AT140" s="228" t="s">
        <v>118</v>
      </c>
      <c r="AU140" s="228" t="s">
        <v>85</v>
      </c>
      <c r="AY140" s="14" t="s">
        <v>115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83</v>
      </c>
      <c r="BK140" s="229">
        <f>ROUND(I140*H140,2)</f>
        <v>0</v>
      </c>
      <c r="BL140" s="14" t="s">
        <v>122</v>
      </c>
      <c r="BM140" s="228" t="s">
        <v>182</v>
      </c>
    </row>
    <row r="141" s="1" customFormat="1" ht="16.5" customHeight="1">
      <c r="B141" s="35"/>
      <c r="C141" s="217" t="s">
        <v>8</v>
      </c>
      <c r="D141" s="217" t="s">
        <v>118</v>
      </c>
      <c r="E141" s="218" t="s">
        <v>183</v>
      </c>
      <c r="F141" s="219" t="s">
        <v>184</v>
      </c>
      <c r="G141" s="220" t="s">
        <v>138</v>
      </c>
      <c r="H141" s="221">
        <v>10</v>
      </c>
      <c r="I141" s="222"/>
      <c r="J141" s="223">
        <f>ROUND(I141*H141,2)</f>
        <v>0</v>
      </c>
      <c r="K141" s="219" t="s">
        <v>1</v>
      </c>
      <c r="L141" s="40"/>
      <c r="M141" s="224" t="s">
        <v>1</v>
      </c>
      <c r="N141" s="225" t="s">
        <v>40</v>
      </c>
      <c r="O141" s="83"/>
      <c r="P141" s="226">
        <f>O141*H141</f>
        <v>0</v>
      </c>
      <c r="Q141" s="226">
        <v>9.0000000000000006E-05</v>
      </c>
      <c r="R141" s="226">
        <f>Q141*H141</f>
        <v>0.00090000000000000008</v>
      </c>
      <c r="S141" s="226">
        <v>0.00044999999999999999</v>
      </c>
      <c r="T141" s="227">
        <f>S141*H141</f>
        <v>0.0044999999999999997</v>
      </c>
      <c r="AR141" s="228" t="s">
        <v>122</v>
      </c>
      <c r="AT141" s="228" t="s">
        <v>118</v>
      </c>
      <c r="AU141" s="228" t="s">
        <v>85</v>
      </c>
      <c r="AY141" s="14" t="s">
        <v>115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122</v>
      </c>
      <c r="BM141" s="228" t="s">
        <v>185</v>
      </c>
    </row>
    <row r="142" s="1" customFormat="1" ht="16.5" customHeight="1">
      <c r="B142" s="35"/>
      <c r="C142" s="217" t="s">
        <v>122</v>
      </c>
      <c r="D142" s="217" t="s">
        <v>118</v>
      </c>
      <c r="E142" s="218" t="s">
        <v>186</v>
      </c>
      <c r="F142" s="219" t="s">
        <v>187</v>
      </c>
      <c r="G142" s="220" t="s">
        <v>138</v>
      </c>
      <c r="H142" s="221">
        <v>6</v>
      </c>
      <c r="I142" s="222"/>
      <c r="J142" s="223">
        <f>ROUND(I142*H142,2)</f>
        <v>0</v>
      </c>
      <c r="K142" s="219" t="s">
        <v>1</v>
      </c>
      <c r="L142" s="40"/>
      <c r="M142" s="224" t="s">
        <v>1</v>
      </c>
      <c r="N142" s="225" t="s">
        <v>40</v>
      </c>
      <c r="O142" s="83"/>
      <c r="P142" s="226">
        <f>O142*H142</f>
        <v>0</v>
      </c>
      <c r="Q142" s="226">
        <v>8.0000000000000007E-05</v>
      </c>
      <c r="R142" s="226">
        <f>Q142*H142</f>
        <v>0.00048000000000000007</v>
      </c>
      <c r="S142" s="226">
        <v>0</v>
      </c>
      <c r="T142" s="227">
        <f>S142*H142</f>
        <v>0</v>
      </c>
      <c r="AR142" s="228" t="s">
        <v>122</v>
      </c>
      <c r="AT142" s="228" t="s">
        <v>118</v>
      </c>
      <c r="AU142" s="228" t="s">
        <v>85</v>
      </c>
      <c r="AY142" s="14" t="s">
        <v>115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122</v>
      </c>
      <c r="BM142" s="228" t="s">
        <v>188</v>
      </c>
    </row>
    <row r="143" s="1" customFormat="1" ht="24" customHeight="1">
      <c r="B143" s="35"/>
      <c r="C143" s="217" t="s">
        <v>189</v>
      </c>
      <c r="D143" s="217" t="s">
        <v>118</v>
      </c>
      <c r="E143" s="218" t="s">
        <v>190</v>
      </c>
      <c r="F143" s="219" t="s">
        <v>191</v>
      </c>
      <c r="G143" s="220" t="s">
        <v>138</v>
      </c>
      <c r="H143" s="221">
        <v>3</v>
      </c>
      <c r="I143" s="222"/>
      <c r="J143" s="223">
        <f>ROUND(I143*H143,2)</f>
        <v>0</v>
      </c>
      <c r="K143" s="219" t="s">
        <v>1</v>
      </c>
      <c r="L143" s="40"/>
      <c r="M143" s="224" t="s">
        <v>1</v>
      </c>
      <c r="N143" s="225" t="s">
        <v>40</v>
      </c>
      <c r="O143" s="83"/>
      <c r="P143" s="226">
        <f>O143*H143</f>
        <v>0</v>
      </c>
      <c r="Q143" s="226">
        <v>9.0000000000000006E-05</v>
      </c>
      <c r="R143" s="226">
        <f>Q143*H143</f>
        <v>0.00027</v>
      </c>
      <c r="S143" s="226">
        <v>0</v>
      </c>
      <c r="T143" s="227">
        <f>S143*H143</f>
        <v>0</v>
      </c>
      <c r="AR143" s="228" t="s">
        <v>122</v>
      </c>
      <c r="AT143" s="228" t="s">
        <v>118</v>
      </c>
      <c r="AU143" s="228" t="s">
        <v>85</v>
      </c>
      <c r="AY143" s="14" t="s">
        <v>115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83</v>
      </c>
      <c r="BK143" s="229">
        <f>ROUND(I143*H143,2)</f>
        <v>0</v>
      </c>
      <c r="BL143" s="14" t="s">
        <v>122</v>
      </c>
      <c r="BM143" s="228" t="s">
        <v>192</v>
      </c>
    </row>
    <row r="144" s="1" customFormat="1" ht="24" customHeight="1">
      <c r="B144" s="35"/>
      <c r="C144" s="217" t="s">
        <v>193</v>
      </c>
      <c r="D144" s="217" t="s">
        <v>118</v>
      </c>
      <c r="E144" s="218" t="s">
        <v>194</v>
      </c>
      <c r="F144" s="219" t="s">
        <v>195</v>
      </c>
      <c r="G144" s="220" t="s">
        <v>138</v>
      </c>
      <c r="H144" s="221">
        <v>8</v>
      </c>
      <c r="I144" s="222"/>
      <c r="J144" s="223">
        <f>ROUND(I144*H144,2)</f>
        <v>0</v>
      </c>
      <c r="K144" s="219" t="s">
        <v>1</v>
      </c>
      <c r="L144" s="40"/>
      <c r="M144" s="224" t="s">
        <v>1</v>
      </c>
      <c r="N144" s="225" t="s">
        <v>40</v>
      </c>
      <c r="O144" s="83"/>
      <c r="P144" s="226">
        <f>O144*H144</f>
        <v>0</v>
      </c>
      <c r="Q144" s="226">
        <v>0.00024000000000000001</v>
      </c>
      <c r="R144" s="226">
        <f>Q144*H144</f>
        <v>0.0019200000000000001</v>
      </c>
      <c r="S144" s="226">
        <v>0</v>
      </c>
      <c r="T144" s="227">
        <f>S144*H144</f>
        <v>0</v>
      </c>
      <c r="AR144" s="228" t="s">
        <v>122</v>
      </c>
      <c r="AT144" s="228" t="s">
        <v>118</v>
      </c>
      <c r="AU144" s="228" t="s">
        <v>85</v>
      </c>
      <c r="AY144" s="14" t="s">
        <v>115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122</v>
      </c>
      <c r="BM144" s="228" t="s">
        <v>196</v>
      </c>
    </row>
    <row r="145" s="1" customFormat="1" ht="24" customHeight="1">
      <c r="B145" s="35"/>
      <c r="C145" s="217" t="s">
        <v>197</v>
      </c>
      <c r="D145" s="217" t="s">
        <v>118</v>
      </c>
      <c r="E145" s="218" t="s">
        <v>198</v>
      </c>
      <c r="F145" s="219" t="s">
        <v>199</v>
      </c>
      <c r="G145" s="220" t="s">
        <v>138</v>
      </c>
      <c r="H145" s="221">
        <v>3</v>
      </c>
      <c r="I145" s="222"/>
      <c r="J145" s="223">
        <f>ROUND(I145*H145,2)</f>
        <v>0</v>
      </c>
      <c r="K145" s="219" t="s">
        <v>1</v>
      </c>
      <c r="L145" s="40"/>
      <c r="M145" s="224" t="s">
        <v>1</v>
      </c>
      <c r="N145" s="225" t="s">
        <v>40</v>
      </c>
      <c r="O145" s="83"/>
      <c r="P145" s="226">
        <f>O145*H145</f>
        <v>0</v>
      </c>
      <c r="Q145" s="226">
        <v>0.00022000000000000001</v>
      </c>
      <c r="R145" s="226">
        <f>Q145*H145</f>
        <v>0.00066</v>
      </c>
      <c r="S145" s="226">
        <v>0</v>
      </c>
      <c r="T145" s="227">
        <f>S145*H145</f>
        <v>0</v>
      </c>
      <c r="AR145" s="228" t="s">
        <v>122</v>
      </c>
      <c r="AT145" s="228" t="s">
        <v>118</v>
      </c>
      <c r="AU145" s="228" t="s">
        <v>85</v>
      </c>
      <c r="AY145" s="14" t="s">
        <v>115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83</v>
      </c>
      <c r="BK145" s="229">
        <f>ROUND(I145*H145,2)</f>
        <v>0</v>
      </c>
      <c r="BL145" s="14" t="s">
        <v>122</v>
      </c>
      <c r="BM145" s="228" t="s">
        <v>200</v>
      </c>
    </row>
    <row r="146" s="1" customFormat="1" ht="36" customHeight="1">
      <c r="B146" s="35"/>
      <c r="C146" s="242" t="s">
        <v>201</v>
      </c>
      <c r="D146" s="242" t="s">
        <v>202</v>
      </c>
      <c r="E146" s="243" t="s">
        <v>203</v>
      </c>
      <c r="F146" s="244" t="s">
        <v>204</v>
      </c>
      <c r="G146" s="245" t="s">
        <v>138</v>
      </c>
      <c r="H146" s="246">
        <v>3</v>
      </c>
      <c r="I146" s="247"/>
      <c r="J146" s="248">
        <f>ROUND(I146*H146,2)</f>
        <v>0</v>
      </c>
      <c r="K146" s="244" t="s">
        <v>1</v>
      </c>
      <c r="L146" s="249"/>
      <c r="M146" s="250" t="s">
        <v>1</v>
      </c>
      <c r="N146" s="251" t="s">
        <v>40</v>
      </c>
      <c r="O146" s="83"/>
      <c r="P146" s="226">
        <f>O146*H146</f>
        <v>0</v>
      </c>
      <c r="Q146" s="226">
        <v>0.00023000000000000001</v>
      </c>
      <c r="R146" s="226">
        <f>Q146*H146</f>
        <v>0.00069000000000000008</v>
      </c>
      <c r="S146" s="226">
        <v>0</v>
      </c>
      <c r="T146" s="227">
        <f>S146*H146</f>
        <v>0</v>
      </c>
      <c r="AR146" s="228" t="s">
        <v>205</v>
      </c>
      <c r="AT146" s="228" t="s">
        <v>202</v>
      </c>
      <c r="AU146" s="228" t="s">
        <v>85</v>
      </c>
      <c r="AY146" s="14" t="s">
        <v>115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122</v>
      </c>
      <c r="BM146" s="228" t="s">
        <v>206</v>
      </c>
    </row>
    <row r="147" s="1" customFormat="1" ht="24" customHeight="1">
      <c r="B147" s="35"/>
      <c r="C147" s="242" t="s">
        <v>7</v>
      </c>
      <c r="D147" s="242" t="s">
        <v>202</v>
      </c>
      <c r="E147" s="243" t="s">
        <v>207</v>
      </c>
      <c r="F147" s="244" t="s">
        <v>208</v>
      </c>
      <c r="G147" s="245" t="s">
        <v>138</v>
      </c>
      <c r="H147" s="246">
        <v>3</v>
      </c>
      <c r="I147" s="247"/>
      <c r="J147" s="248">
        <f>ROUND(I147*H147,2)</f>
        <v>0</v>
      </c>
      <c r="K147" s="244" t="s">
        <v>1</v>
      </c>
      <c r="L147" s="249"/>
      <c r="M147" s="250" t="s">
        <v>1</v>
      </c>
      <c r="N147" s="251" t="s">
        <v>40</v>
      </c>
      <c r="O147" s="83"/>
      <c r="P147" s="226">
        <f>O147*H147</f>
        <v>0</v>
      </c>
      <c r="Q147" s="226">
        <v>0.00023000000000000001</v>
      </c>
      <c r="R147" s="226">
        <f>Q147*H147</f>
        <v>0.00069000000000000008</v>
      </c>
      <c r="S147" s="226">
        <v>0</v>
      </c>
      <c r="T147" s="227">
        <f>S147*H147</f>
        <v>0</v>
      </c>
      <c r="AR147" s="228" t="s">
        <v>205</v>
      </c>
      <c r="AT147" s="228" t="s">
        <v>202</v>
      </c>
      <c r="AU147" s="228" t="s">
        <v>85</v>
      </c>
      <c r="AY147" s="14" t="s">
        <v>115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83</v>
      </c>
      <c r="BK147" s="229">
        <f>ROUND(I147*H147,2)</f>
        <v>0</v>
      </c>
      <c r="BL147" s="14" t="s">
        <v>122</v>
      </c>
      <c r="BM147" s="228" t="s">
        <v>209</v>
      </c>
    </row>
    <row r="148" s="1" customFormat="1" ht="24" customHeight="1">
      <c r="B148" s="35"/>
      <c r="C148" s="242" t="s">
        <v>210</v>
      </c>
      <c r="D148" s="242" t="s">
        <v>202</v>
      </c>
      <c r="E148" s="243" t="s">
        <v>211</v>
      </c>
      <c r="F148" s="244" t="s">
        <v>212</v>
      </c>
      <c r="G148" s="245" t="s">
        <v>138</v>
      </c>
      <c r="H148" s="246">
        <v>3</v>
      </c>
      <c r="I148" s="247"/>
      <c r="J148" s="248">
        <f>ROUND(I148*H148,2)</f>
        <v>0</v>
      </c>
      <c r="K148" s="244" t="s">
        <v>1</v>
      </c>
      <c r="L148" s="249"/>
      <c r="M148" s="250" t="s">
        <v>1</v>
      </c>
      <c r="N148" s="251" t="s">
        <v>40</v>
      </c>
      <c r="O148" s="83"/>
      <c r="P148" s="226">
        <f>O148*H148</f>
        <v>0</v>
      </c>
      <c r="Q148" s="226">
        <v>0.00023000000000000001</v>
      </c>
      <c r="R148" s="226">
        <f>Q148*H148</f>
        <v>0.00069000000000000008</v>
      </c>
      <c r="S148" s="226">
        <v>0</v>
      </c>
      <c r="T148" s="227">
        <f>S148*H148</f>
        <v>0</v>
      </c>
      <c r="AR148" s="228" t="s">
        <v>205</v>
      </c>
      <c r="AT148" s="228" t="s">
        <v>202</v>
      </c>
      <c r="AU148" s="228" t="s">
        <v>85</v>
      </c>
      <c r="AY148" s="14" t="s">
        <v>115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122</v>
      </c>
      <c r="BM148" s="228" t="s">
        <v>213</v>
      </c>
    </row>
    <row r="149" s="1" customFormat="1" ht="24" customHeight="1">
      <c r="B149" s="35"/>
      <c r="C149" s="217" t="s">
        <v>214</v>
      </c>
      <c r="D149" s="217" t="s">
        <v>118</v>
      </c>
      <c r="E149" s="218" t="s">
        <v>215</v>
      </c>
      <c r="F149" s="219" t="s">
        <v>216</v>
      </c>
      <c r="G149" s="220" t="s">
        <v>149</v>
      </c>
      <c r="H149" s="221">
        <v>1.034</v>
      </c>
      <c r="I149" s="222"/>
      <c r="J149" s="223">
        <f>ROUND(I149*H149,2)</f>
        <v>0</v>
      </c>
      <c r="K149" s="219" t="s">
        <v>1</v>
      </c>
      <c r="L149" s="40"/>
      <c r="M149" s="224" t="s">
        <v>1</v>
      </c>
      <c r="N149" s="225" t="s">
        <v>40</v>
      </c>
      <c r="O149" s="8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28" t="s">
        <v>122</v>
      </c>
      <c r="AT149" s="228" t="s">
        <v>118</v>
      </c>
      <c r="AU149" s="228" t="s">
        <v>85</v>
      </c>
      <c r="AY149" s="14" t="s">
        <v>115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83</v>
      </c>
      <c r="BK149" s="229">
        <f>ROUND(I149*H149,2)</f>
        <v>0</v>
      </c>
      <c r="BL149" s="14" t="s">
        <v>122</v>
      </c>
      <c r="BM149" s="228" t="s">
        <v>217</v>
      </c>
    </row>
    <row r="150" s="1" customFormat="1" ht="16.5" customHeight="1">
      <c r="B150" s="35"/>
      <c r="C150" s="217" t="s">
        <v>218</v>
      </c>
      <c r="D150" s="217" t="s">
        <v>118</v>
      </c>
      <c r="E150" s="218" t="s">
        <v>219</v>
      </c>
      <c r="F150" s="219" t="s">
        <v>220</v>
      </c>
      <c r="G150" s="220" t="s">
        <v>149</v>
      </c>
      <c r="H150" s="221">
        <v>0.0070000000000000001</v>
      </c>
      <c r="I150" s="222"/>
      <c r="J150" s="223">
        <f>ROUND(I150*H150,2)</f>
        <v>0</v>
      </c>
      <c r="K150" s="219" t="s">
        <v>1</v>
      </c>
      <c r="L150" s="40"/>
      <c r="M150" s="224" t="s">
        <v>1</v>
      </c>
      <c r="N150" s="225" t="s">
        <v>40</v>
      </c>
      <c r="O150" s="8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28" t="s">
        <v>122</v>
      </c>
      <c r="AT150" s="228" t="s">
        <v>118</v>
      </c>
      <c r="AU150" s="228" t="s">
        <v>85</v>
      </c>
      <c r="AY150" s="14" t="s">
        <v>115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122</v>
      </c>
      <c r="BM150" s="228" t="s">
        <v>221</v>
      </c>
    </row>
    <row r="151" s="1" customFormat="1" ht="24" customHeight="1">
      <c r="B151" s="35"/>
      <c r="C151" s="217" t="s">
        <v>222</v>
      </c>
      <c r="D151" s="217" t="s">
        <v>118</v>
      </c>
      <c r="E151" s="218" t="s">
        <v>223</v>
      </c>
      <c r="F151" s="219" t="s">
        <v>224</v>
      </c>
      <c r="G151" s="220" t="s">
        <v>149</v>
      </c>
      <c r="H151" s="221">
        <v>0.0070000000000000001</v>
      </c>
      <c r="I151" s="222"/>
      <c r="J151" s="223">
        <f>ROUND(I151*H151,2)</f>
        <v>0</v>
      </c>
      <c r="K151" s="219" t="s">
        <v>1</v>
      </c>
      <c r="L151" s="40"/>
      <c r="M151" s="224" t="s">
        <v>1</v>
      </c>
      <c r="N151" s="225" t="s">
        <v>40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28" t="s">
        <v>122</v>
      </c>
      <c r="AT151" s="228" t="s">
        <v>118</v>
      </c>
      <c r="AU151" s="228" t="s">
        <v>85</v>
      </c>
      <c r="AY151" s="14" t="s">
        <v>115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83</v>
      </c>
      <c r="BK151" s="229">
        <f>ROUND(I151*H151,2)</f>
        <v>0</v>
      </c>
      <c r="BL151" s="14" t="s">
        <v>122</v>
      </c>
      <c r="BM151" s="228" t="s">
        <v>225</v>
      </c>
    </row>
    <row r="152" s="11" customFormat="1" ht="22.8" customHeight="1">
      <c r="B152" s="201"/>
      <c r="C152" s="202"/>
      <c r="D152" s="203" t="s">
        <v>74</v>
      </c>
      <c r="E152" s="215" t="s">
        <v>226</v>
      </c>
      <c r="F152" s="215" t="s">
        <v>227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SUM(P153:P164)</f>
        <v>0</v>
      </c>
      <c r="Q152" s="209"/>
      <c r="R152" s="210">
        <f>SUM(R153:R164)</f>
        <v>0.77204000000000006</v>
      </c>
      <c r="S152" s="209"/>
      <c r="T152" s="211">
        <f>SUM(T153:T164)</f>
        <v>0.53860000000000008</v>
      </c>
      <c r="AR152" s="212" t="s">
        <v>85</v>
      </c>
      <c r="AT152" s="213" t="s">
        <v>74</v>
      </c>
      <c r="AU152" s="213" t="s">
        <v>83</v>
      </c>
      <c r="AY152" s="212" t="s">
        <v>115</v>
      </c>
      <c r="BK152" s="214">
        <f>SUM(BK153:BK164)</f>
        <v>0</v>
      </c>
    </row>
    <row r="153" s="1" customFormat="1" ht="24" customHeight="1">
      <c r="B153" s="35"/>
      <c r="C153" s="217" t="s">
        <v>228</v>
      </c>
      <c r="D153" s="217" t="s">
        <v>118</v>
      </c>
      <c r="E153" s="218" t="s">
        <v>229</v>
      </c>
      <c r="F153" s="219" t="s">
        <v>230</v>
      </c>
      <c r="G153" s="220" t="s">
        <v>138</v>
      </c>
      <c r="H153" s="221">
        <v>6</v>
      </c>
      <c r="I153" s="222"/>
      <c r="J153" s="223">
        <f>ROUND(I153*H153,2)</f>
        <v>0</v>
      </c>
      <c r="K153" s="219" t="s">
        <v>1</v>
      </c>
      <c r="L153" s="40"/>
      <c r="M153" s="224" t="s">
        <v>1</v>
      </c>
      <c r="N153" s="225" t="s">
        <v>40</v>
      </c>
      <c r="O153" s="8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28" t="s">
        <v>122</v>
      </c>
      <c r="AT153" s="228" t="s">
        <v>118</v>
      </c>
      <c r="AU153" s="228" t="s">
        <v>85</v>
      </c>
      <c r="AY153" s="14" t="s">
        <v>115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83</v>
      </c>
      <c r="BK153" s="229">
        <f>ROUND(I153*H153,2)</f>
        <v>0</v>
      </c>
      <c r="BL153" s="14" t="s">
        <v>122</v>
      </c>
      <c r="BM153" s="228" t="s">
        <v>231</v>
      </c>
    </row>
    <row r="154" s="1" customFormat="1" ht="24" customHeight="1">
      <c r="B154" s="35"/>
      <c r="C154" s="217" t="s">
        <v>232</v>
      </c>
      <c r="D154" s="217" t="s">
        <v>118</v>
      </c>
      <c r="E154" s="218" t="s">
        <v>233</v>
      </c>
      <c r="F154" s="219" t="s">
        <v>234</v>
      </c>
      <c r="G154" s="220" t="s">
        <v>235</v>
      </c>
      <c r="H154" s="221">
        <v>30</v>
      </c>
      <c r="I154" s="222"/>
      <c r="J154" s="223">
        <f>ROUND(I154*H154,2)</f>
        <v>0</v>
      </c>
      <c r="K154" s="219" t="s">
        <v>1</v>
      </c>
      <c r="L154" s="40"/>
      <c r="M154" s="224" t="s">
        <v>1</v>
      </c>
      <c r="N154" s="225" t="s">
        <v>40</v>
      </c>
      <c r="O154" s="83"/>
      <c r="P154" s="226">
        <f>O154*H154</f>
        <v>0</v>
      </c>
      <c r="Q154" s="226">
        <v>0.02562</v>
      </c>
      <c r="R154" s="226">
        <f>Q154*H154</f>
        <v>0.76860000000000006</v>
      </c>
      <c r="S154" s="226">
        <v>0</v>
      </c>
      <c r="T154" s="227">
        <f>S154*H154</f>
        <v>0</v>
      </c>
      <c r="AR154" s="228" t="s">
        <v>122</v>
      </c>
      <c r="AT154" s="228" t="s">
        <v>118</v>
      </c>
      <c r="AU154" s="228" t="s">
        <v>85</v>
      </c>
      <c r="AY154" s="14" t="s">
        <v>115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122</v>
      </c>
      <c r="BM154" s="228" t="s">
        <v>236</v>
      </c>
    </row>
    <row r="155" s="1" customFormat="1" ht="16.5" customHeight="1">
      <c r="B155" s="35"/>
      <c r="C155" s="217" t="s">
        <v>237</v>
      </c>
      <c r="D155" s="217" t="s">
        <v>118</v>
      </c>
      <c r="E155" s="218" t="s">
        <v>238</v>
      </c>
      <c r="F155" s="219" t="s">
        <v>239</v>
      </c>
      <c r="G155" s="220" t="s">
        <v>235</v>
      </c>
      <c r="H155" s="221">
        <v>22</v>
      </c>
      <c r="I155" s="222"/>
      <c r="J155" s="223">
        <f>ROUND(I155*H155,2)</f>
        <v>0</v>
      </c>
      <c r="K155" s="219" t="s">
        <v>1</v>
      </c>
      <c r="L155" s="40"/>
      <c r="M155" s="224" t="s">
        <v>1</v>
      </c>
      <c r="N155" s="225" t="s">
        <v>40</v>
      </c>
      <c r="O155" s="83"/>
      <c r="P155" s="226">
        <f>O155*H155</f>
        <v>0</v>
      </c>
      <c r="Q155" s="226">
        <v>0</v>
      </c>
      <c r="R155" s="226">
        <f>Q155*H155</f>
        <v>0</v>
      </c>
      <c r="S155" s="226">
        <v>0.023800000000000002</v>
      </c>
      <c r="T155" s="227">
        <f>S155*H155</f>
        <v>0.52360000000000007</v>
      </c>
      <c r="AR155" s="228" t="s">
        <v>122</v>
      </c>
      <c r="AT155" s="228" t="s">
        <v>118</v>
      </c>
      <c r="AU155" s="228" t="s">
        <v>85</v>
      </c>
      <c r="AY155" s="14" t="s">
        <v>115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122</v>
      </c>
      <c r="BM155" s="228" t="s">
        <v>240</v>
      </c>
    </row>
    <row r="156" s="12" customFormat="1">
      <c r="B156" s="230"/>
      <c r="C156" s="231"/>
      <c r="D156" s="232" t="s">
        <v>144</v>
      </c>
      <c r="E156" s="233" t="s">
        <v>1</v>
      </c>
      <c r="F156" s="234" t="s">
        <v>241</v>
      </c>
      <c r="G156" s="231"/>
      <c r="H156" s="235">
        <v>22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144</v>
      </c>
      <c r="AU156" s="241" t="s">
        <v>85</v>
      </c>
      <c r="AV156" s="12" t="s">
        <v>85</v>
      </c>
      <c r="AW156" s="12" t="s">
        <v>32</v>
      </c>
      <c r="AX156" s="12" t="s">
        <v>83</v>
      </c>
      <c r="AY156" s="241" t="s">
        <v>115</v>
      </c>
    </row>
    <row r="157" s="1" customFormat="1" ht="16.5" customHeight="1">
      <c r="B157" s="35"/>
      <c r="C157" s="217" t="s">
        <v>242</v>
      </c>
      <c r="D157" s="217" t="s">
        <v>118</v>
      </c>
      <c r="E157" s="218" t="s">
        <v>243</v>
      </c>
      <c r="F157" s="219" t="s">
        <v>244</v>
      </c>
      <c r="G157" s="220" t="s">
        <v>138</v>
      </c>
      <c r="H157" s="221">
        <v>12</v>
      </c>
      <c r="I157" s="222"/>
      <c r="J157" s="223">
        <f>ROUND(I157*H157,2)</f>
        <v>0</v>
      </c>
      <c r="K157" s="219" t="s">
        <v>1</v>
      </c>
      <c r="L157" s="40"/>
      <c r="M157" s="224" t="s">
        <v>1</v>
      </c>
      <c r="N157" s="225" t="s">
        <v>40</v>
      </c>
      <c r="O157" s="83"/>
      <c r="P157" s="226">
        <f>O157*H157</f>
        <v>0</v>
      </c>
      <c r="Q157" s="226">
        <v>0.00027</v>
      </c>
      <c r="R157" s="226">
        <f>Q157*H157</f>
        <v>0.0032399999999999998</v>
      </c>
      <c r="S157" s="226">
        <v>0</v>
      </c>
      <c r="T157" s="227">
        <f>S157*H157</f>
        <v>0</v>
      </c>
      <c r="AR157" s="228" t="s">
        <v>122</v>
      </c>
      <c r="AT157" s="228" t="s">
        <v>118</v>
      </c>
      <c r="AU157" s="228" t="s">
        <v>85</v>
      </c>
      <c r="AY157" s="14" t="s">
        <v>115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122</v>
      </c>
      <c r="BM157" s="228" t="s">
        <v>245</v>
      </c>
    </row>
    <row r="158" s="1" customFormat="1" ht="16.5" customHeight="1">
      <c r="B158" s="35"/>
      <c r="C158" s="217" t="s">
        <v>246</v>
      </c>
      <c r="D158" s="217" t="s">
        <v>118</v>
      </c>
      <c r="E158" s="218" t="s">
        <v>247</v>
      </c>
      <c r="F158" s="219" t="s">
        <v>248</v>
      </c>
      <c r="G158" s="220" t="s">
        <v>138</v>
      </c>
      <c r="H158" s="221">
        <v>30</v>
      </c>
      <c r="I158" s="222"/>
      <c r="J158" s="223">
        <f>ROUND(I158*H158,2)</f>
        <v>0</v>
      </c>
      <c r="K158" s="219" t="s">
        <v>1</v>
      </c>
      <c r="L158" s="40"/>
      <c r="M158" s="224" t="s">
        <v>1</v>
      </c>
      <c r="N158" s="225" t="s">
        <v>40</v>
      </c>
      <c r="O158" s="8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28" t="s">
        <v>122</v>
      </c>
      <c r="AT158" s="228" t="s">
        <v>118</v>
      </c>
      <c r="AU158" s="228" t="s">
        <v>85</v>
      </c>
      <c r="AY158" s="14" t="s">
        <v>115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83</v>
      </c>
      <c r="BK158" s="229">
        <f>ROUND(I158*H158,2)</f>
        <v>0</v>
      </c>
      <c r="BL158" s="14" t="s">
        <v>122</v>
      </c>
      <c r="BM158" s="228" t="s">
        <v>249</v>
      </c>
    </row>
    <row r="159" s="1" customFormat="1" ht="16.5" customHeight="1">
      <c r="B159" s="35"/>
      <c r="C159" s="217" t="s">
        <v>250</v>
      </c>
      <c r="D159" s="217" t="s">
        <v>118</v>
      </c>
      <c r="E159" s="218" t="s">
        <v>251</v>
      </c>
      <c r="F159" s="219" t="s">
        <v>252</v>
      </c>
      <c r="G159" s="220" t="s">
        <v>235</v>
      </c>
      <c r="H159" s="221">
        <v>250</v>
      </c>
      <c r="I159" s="222"/>
      <c r="J159" s="223">
        <f>ROUND(I159*H159,2)</f>
        <v>0</v>
      </c>
      <c r="K159" s="219" t="s">
        <v>1</v>
      </c>
      <c r="L159" s="40"/>
      <c r="M159" s="224" t="s">
        <v>1</v>
      </c>
      <c r="N159" s="225" t="s">
        <v>40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28" t="s">
        <v>122</v>
      </c>
      <c r="AT159" s="228" t="s">
        <v>118</v>
      </c>
      <c r="AU159" s="228" t="s">
        <v>85</v>
      </c>
      <c r="AY159" s="14" t="s">
        <v>115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122</v>
      </c>
      <c r="BM159" s="228" t="s">
        <v>253</v>
      </c>
    </row>
    <row r="160" s="1" customFormat="1" ht="24" customHeight="1">
      <c r="B160" s="35"/>
      <c r="C160" s="217" t="s">
        <v>205</v>
      </c>
      <c r="D160" s="217" t="s">
        <v>118</v>
      </c>
      <c r="E160" s="218" t="s">
        <v>254</v>
      </c>
      <c r="F160" s="219" t="s">
        <v>255</v>
      </c>
      <c r="G160" s="220" t="s">
        <v>138</v>
      </c>
      <c r="H160" s="221">
        <v>20</v>
      </c>
      <c r="I160" s="222"/>
      <c r="J160" s="223">
        <f>ROUND(I160*H160,2)</f>
        <v>0</v>
      </c>
      <c r="K160" s="219" t="s">
        <v>1</v>
      </c>
      <c r="L160" s="40"/>
      <c r="M160" s="224" t="s">
        <v>1</v>
      </c>
      <c r="N160" s="225" t="s">
        <v>40</v>
      </c>
      <c r="O160" s="83"/>
      <c r="P160" s="226">
        <f>O160*H160</f>
        <v>0</v>
      </c>
      <c r="Q160" s="226">
        <v>1.0000000000000001E-05</v>
      </c>
      <c r="R160" s="226">
        <f>Q160*H160</f>
        <v>0.00020000000000000001</v>
      </c>
      <c r="S160" s="226">
        <v>0.00075000000000000002</v>
      </c>
      <c r="T160" s="227">
        <f>S160*H160</f>
        <v>0.014999999999999999</v>
      </c>
      <c r="AR160" s="228" t="s">
        <v>122</v>
      </c>
      <c r="AT160" s="228" t="s">
        <v>118</v>
      </c>
      <c r="AU160" s="228" t="s">
        <v>85</v>
      </c>
      <c r="AY160" s="14" t="s">
        <v>115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122</v>
      </c>
      <c r="BM160" s="228" t="s">
        <v>256</v>
      </c>
    </row>
    <row r="161" s="1" customFormat="1" ht="16.5" customHeight="1">
      <c r="B161" s="35"/>
      <c r="C161" s="217" t="s">
        <v>257</v>
      </c>
      <c r="D161" s="217" t="s">
        <v>118</v>
      </c>
      <c r="E161" s="218" t="s">
        <v>258</v>
      </c>
      <c r="F161" s="219" t="s">
        <v>259</v>
      </c>
      <c r="G161" s="220" t="s">
        <v>235</v>
      </c>
      <c r="H161" s="221">
        <v>250</v>
      </c>
      <c r="I161" s="222"/>
      <c r="J161" s="223">
        <f>ROUND(I161*H161,2)</f>
        <v>0</v>
      </c>
      <c r="K161" s="219" t="s">
        <v>1</v>
      </c>
      <c r="L161" s="40"/>
      <c r="M161" s="224" t="s">
        <v>1</v>
      </c>
      <c r="N161" s="225" t="s">
        <v>40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28" t="s">
        <v>122</v>
      </c>
      <c r="AT161" s="228" t="s">
        <v>118</v>
      </c>
      <c r="AU161" s="228" t="s">
        <v>85</v>
      </c>
      <c r="AY161" s="14" t="s">
        <v>115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122</v>
      </c>
      <c r="BM161" s="228" t="s">
        <v>260</v>
      </c>
    </row>
    <row r="162" s="1" customFormat="1" ht="24" customHeight="1">
      <c r="B162" s="35"/>
      <c r="C162" s="217" t="s">
        <v>261</v>
      </c>
      <c r="D162" s="217" t="s">
        <v>118</v>
      </c>
      <c r="E162" s="218" t="s">
        <v>262</v>
      </c>
      <c r="F162" s="219" t="s">
        <v>263</v>
      </c>
      <c r="G162" s="220" t="s">
        <v>149</v>
      </c>
      <c r="H162" s="221">
        <v>1.034</v>
      </c>
      <c r="I162" s="222"/>
      <c r="J162" s="223">
        <f>ROUND(I162*H162,2)</f>
        <v>0</v>
      </c>
      <c r="K162" s="219" t="s">
        <v>1</v>
      </c>
      <c r="L162" s="40"/>
      <c r="M162" s="224" t="s">
        <v>1</v>
      </c>
      <c r="N162" s="225" t="s">
        <v>40</v>
      </c>
      <c r="O162" s="8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28" t="s">
        <v>122</v>
      </c>
      <c r="AT162" s="228" t="s">
        <v>118</v>
      </c>
      <c r="AU162" s="228" t="s">
        <v>85</v>
      </c>
      <c r="AY162" s="14" t="s">
        <v>115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83</v>
      </c>
      <c r="BK162" s="229">
        <f>ROUND(I162*H162,2)</f>
        <v>0</v>
      </c>
      <c r="BL162" s="14" t="s">
        <v>122</v>
      </c>
      <c r="BM162" s="228" t="s">
        <v>264</v>
      </c>
    </row>
    <row r="163" s="1" customFormat="1" ht="24" customHeight="1">
      <c r="B163" s="35"/>
      <c r="C163" s="217" t="s">
        <v>265</v>
      </c>
      <c r="D163" s="217" t="s">
        <v>118</v>
      </c>
      <c r="E163" s="218" t="s">
        <v>266</v>
      </c>
      <c r="F163" s="219" t="s">
        <v>267</v>
      </c>
      <c r="G163" s="220" t="s">
        <v>149</v>
      </c>
      <c r="H163" s="221">
        <v>0.77200000000000002</v>
      </c>
      <c r="I163" s="222"/>
      <c r="J163" s="223">
        <f>ROUND(I163*H163,2)</f>
        <v>0</v>
      </c>
      <c r="K163" s="219" t="s">
        <v>1</v>
      </c>
      <c r="L163" s="40"/>
      <c r="M163" s="224" t="s">
        <v>1</v>
      </c>
      <c r="N163" s="225" t="s">
        <v>40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28" t="s">
        <v>122</v>
      </c>
      <c r="AT163" s="228" t="s">
        <v>118</v>
      </c>
      <c r="AU163" s="228" t="s">
        <v>85</v>
      </c>
      <c r="AY163" s="14" t="s">
        <v>115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122</v>
      </c>
      <c r="BM163" s="228" t="s">
        <v>268</v>
      </c>
    </row>
    <row r="164" s="1" customFormat="1" ht="24" customHeight="1">
      <c r="B164" s="35"/>
      <c r="C164" s="217" t="s">
        <v>269</v>
      </c>
      <c r="D164" s="217" t="s">
        <v>118</v>
      </c>
      <c r="E164" s="218" t="s">
        <v>270</v>
      </c>
      <c r="F164" s="219" t="s">
        <v>271</v>
      </c>
      <c r="G164" s="220" t="s">
        <v>149</v>
      </c>
      <c r="H164" s="221">
        <v>0.77200000000000002</v>
      </c>
      <c r="I164" s="222"/>
      <c r="J164" s="223">
        <f>ROUND(I164*H164,2)</f>
        <v>0</v>
      </c>
      <c r="K164" s="219" t="s">
        <v>1</v>
      </c>
      <c r="L164" s="40"/>
      <c r="M164" s="224" t="s">
        <v>1</v>
      </c>
      <c r="N164" s="225" t="s">
        <v>40</v>
      </c>
      <c r="O164" s="8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28" t="s">
        <v>122</v>
      </c>
      <c r="AT164" s="228" t="s">
        <v>118</v>
      </c>
      <c r="AU164" s="228" t="s">
        <v>85</v>
      </c>
      <c r="AY164" s="14" t="s">
        <v>115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122</v>
      </c>
      <c r="BM164" s="228" t="s">
        <v>272</v>
      </c>
    </row>
    <row r="165" s="11" customFormat="1" ht="22.8" customHeight="1">
      <c r="B165" s="201"/>
      <c r="C165" s="202"/>
      <c r="D165" s="203" t="s">
        <v>74</v>
      </c>
      <c r="E165" s="215" t="s">
        <v>273</v>
      </c>
      <c r="F165" s="215" t="s">
        <v>274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SUM(P166:P167)</f>
        <v>0</v>
      </c>
      <c r="Q165" s="209"/>
      <c r="R165" s="210">
        <f>SUM(R166:R167)</f>
        <v>0.038699999999999998</v>
      </c>
      <c r="S165" s="209"/>
      <c r="T165" s="211">
        <f>SUM(T166:T167)</f>
        <v>0</v>
      </c>
      <c r="AR165" s="212" t="s">
        <v>85</v>
      </c>
      <c r="AT165" s="213" t="s">
        <v>74</v>
      </c>
      <c r="AU165" s="213" t="s">
        <v>83</v>
      </c>
      <c r="AY165" s="212" t="s">
        <v>115</v>
      </c>
      <c r="BK165" s="214">
        <f>SUM(BK166:BK167)</f>
        <v>0</v>
      </c>
    </row>
    <row r="166" s="1" customFormat="1" ht="24" customHeight="1">
      <c r="B166" s="35"/>
      <c r="C166" s="217" t="s">
        <v>275</v>
      </c>
      <c r="D166" s="217" t="s">
        <v>118</v>
      </c>
      <c r="E166" s="218" t="s">
        <v>276</v>
      </c>
      <c r="F166" s="219" t="s">
        <v>277</v>
      </c>
      <c r="G166" s="220" t="s">
        <v>235</v>
      </c>
      <c r="H166" s="221">
        <v>30</v>
      </c>
      <c r="I166" s="222"/>
      <c r="J166" s="223">
        <f>ROUND(I166*H166,2)</f>
        <v>0</v>
      </c>
      <c r="K166" s="219" t="s">
        <v>1</v>
      </c>
      <c r="L166" s="40"/>
      <c r="M166" s="224" t="s">
        <v>1</v>
      </c>
      <c r="N166" s="225" t="s">
        <v>40</v>
      </c>
      <c r="O166" s="83"/>
      <c r="P166" s="226">
        <f>O166*H166</f>
        <v>0</v>
      </c>
      <c r="Q166" s="226">
        <v>0.00096000000000000002</v>
      </c>
      <c r="R166" s="226">
        <f>Q166*H166</f>
        <v>0.028799999999999999</v>
      </c>
      <c r="S166" s="226">
        <v>0</v>
      </c>
      <c r="T166" s="227">
        <f>S166*H166</f>
        <v>0</v>
      </c>
      <c r="AR166" s="228" t="s">
        <v>122</v>
      </c>
      <c r="AT166" s="228" t="s">
        <v>118</v>
      </c>
      <c r="AU166" s="228" t="s">
        <v>85</v>
      </c>
      <c r="AY166" s="14" t="s">
        <v>115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122</v>
      </c>
      <c r="BM166" s="228" t="s">
        <v>278</v>
      </c>
    </row>
    <row r="167" s="1" customFormat="1" ht="36" customHeight="1">
      <c r="B167" s="35"/>
      <c r="C167" s="217" t="s">
        <v>279</v>
      </c>
      <c r="D167" s="217" t="s">
        <v>118</v>
      </c>
      <c r="E167" s="218" t="s">
        <v>280</v>
      </c>
      <c r="F167" s="219" t="s">
        <v>281</v>
      </c>
      <c r="G167" s="220" t="s">
        <v>121</v>
      </c>
      <c r="H167" s="221">
        <v>90</v>
      </c>
      <c r="I167" s="222"/>
      <c r="J167" s="223">
        <f>ROUND(I167*H167,2)</f>
        <v>0</v>
      </c>
      <c r="K167" s="219" t="s">
        <v>1</v>
      </c>
      <c r="L167" s="40"/>
      <c r="M167" s="224" t="s">
        <v>1</v>
      </c>
      <c r="N167" s="225" t="s">
        <v>40</v>
      </c>
      <c r="O167" s="83"/>
      <c r="P167" s="226">
        <f>O167*H167</f>
        <v>0</v>
      </c>
      <c r="Q167" s="226">
        <v>0.00011</v>
      </c>
      <c r="R167" s="226">
        <f>Q167*H167</f>
        <v>0.0099000000000000008</v>
      </c>
      <c r="S167" s="226">
        <v>0</v>
      </c>
      <c r="T167" s="227">
        <f>S167*H167</f>
        <v>0</v>
      </c>
      <c r="AR167" s="228" t="s">
        <v>122</v>
      </c>
      <c r="AT167" s="228" t="s">
        <v>118</v>
      </c>
      <c r="AU167" s="228" t="s">
        <v>85</v>
      </c>
      <c r="AY167" s="14" t="s">
        <v>115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122</v>
      </c>
      <c r="BM167" s="228" t="s">
        <v>282</v>
      </c>
    </row>
    <row r="168" s="11" customFormat="1" ht="22.8" customHeight="1">
      <c r="B168" s="201"/>
      <c r="C168" s="202"/>
      <c r="D168" s="203" t="s">
        <v>74</v>
      </c>
      <c r="E168" s="215" t="s">
        <v>283</v>
      </c>
      <c r="F168" s="215" t="s">
        <v>284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SUM(P169:P171)</f>
        <v>0</v>
      </c>
      <c r="Q168" s="209"/>
      <c r="R168" s="210">
        <f>SUM(R169:R171)</f>
        <v>0.00029</v>
      </c>
      <c r="S168" s="209"/>
      <c r="T168" s="211">
        <f>SUM(T169:T171)</f>
        <v>0</v>
      </c>
      <c r="AR168" s="212" t="s">
        <v>85</v>
      </c>
      <c r="AT168" s="213" t="s">
        <v>74</v>
      </c>
      <c r="AU168" s="213" t="s">
        <v>83</v>
      </c>
      <c r="AY168" s="212" t="s">
        <v>115</v>
      </c>
      <c r="BK168" s="214">
        <f>SUM(BK169:BK171)</f>
        <v>0</v>
      </c>
    </row>
    <row r="169" s="1" customFormat="1" ht="16.5" customHeight="1">
      <c r="B169" s="35"/>
      <c r="C169" s="217" t="s">
        <v>285</v>
      </c>
      <c r="D169" s="217" t="s">
        <v>118</v>
      </c>
      <c r="E169" s="218" t="s">
        <v>286</v>
      </c>
      <c r="F169" s="219" t="s">
        <v>287</v>
      </c>
      <c r="G169" s="220" t="s">
        <v>138</v>
      </c>
      <c r="H169" s="221">
        <v>1</v>
      </c>
      <c r="I169" s="222"/>
      <c r="J169" s="223">
        <f>ROUND(I169*H169,2)</f>
        <v>0</v>
      </c>
      <c r="K169" s="219" t="s">
        <v>1</v>
      </c>
      <c r="L169" s="40"/>
      <c r="M169" s="224" t="s">
        <v>1</v>
      </c>
      <c r="N169" s="225" t="s">
        <v>40</v>
      </c>
      <c r="O169" s="8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28" t="s">
        <v>122</v>
      </c>
      <c r="AT169" s="228" t="s">
        <v>118</v>
      </c>
      <c r="AU169" s="228" t="s">
        <v>85</v>
      </c>
      <c r="AY169" s="14" t="s">
        <v>115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122</v>
      </c>
      <c r="BM169" s="228" t="s">
        <v>288</v>
      </c>
    </row>
    <row r="170" s="1" customFormat="1" ht="16.5" customHeight="1">
      <c r="B170" s="35"/>
      <c r="C170" s="217" t="s">
        <v>289</v>
      </c>
      <c r="D170" s="217" t="s">
        <v>118</v>
      </c>
      <c r="E170" s="218" t="s">
        <v>290</v>
      </c>
      <c r="F170" s="219" t="s">
        <v>291</v>
      </c>
      <c r="G170" s="220" t="s">
        <v>138</v>
      </c>
      <c r="H170" s="221">
        <v>1</v>
      </c>
      <c r="I170" s="222"/>
      <c r="J170" s="223">
        <f>ROUND(I170*H170,2)</f>
        <v>0</v>
      </c>
      <c r="K170" s="219" t="s">
        <v>1</v>
      </c>
      <c r="L170" s="40"/>
      <c r="M170" s="224" t="s">
        <v>1</v>
      </c>
      <c r="N170" s="225" t="s">
        <v>40</v>
      </c>
      <c r="O170" s="8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28" t="s">
        <v>122</v>
      </c>
      <c r="AT170" s="228" t="s">
        <v>118</v>
      </c>
      <c r="AU170" s="228" t="s">
        <v>85</v>
      </c>
      <c r="AY170" s="14" t="s">
        <v>115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122</v>
      </c>
      <c r="BM170" s="228" t="s">
        <v>292</v>
      </c>
    </row>
    <row r="171" s="1" customFormat="1" ht="24" customHeight="1">
      <c r="B171" s="35"/>
      <c r="C171" s="217" t="s">
        <v>293</v>
      </c>
      <c r="D171" s="217" t="s">
        <v>118</v>
      </c>
      <c r="E171" s="218" t="s">
        <v>294</v>
      </c>
      <c r="F171" s="219" t="s">
        <v>295</v>
      </c>
      <c r="G171" s="220" t="s">
        <v>138</v>
      </c>
      <c r="H171" s="221">
        <v>1</v>
      </c>
      <c r="I171" s="222"/>
      <c r="J171" s="223">
        <f>ROUND(I171*H171,2)</f>
        <v>0</v>
      </c>
      <c r="K171" s="219" t="s">
        <v>1</v>
      </c>
      <c r="L171" s="40"/>
      <c r="M171" s="252" t="s">
        <v>1</v>
      </c>
      <c r="N171" s="253" t="s">
        <v>40</v>
      </c>
      <c r="O171" s="254"/>
      <c r="P171" s="255">
        <f>O171*H171</f>
        <v>0</v>
      </c>
      <c r="Q171" s="255">
        <v>0.00029</v>
      </c>
      <c r="R171" s="255">
        <f>Q171*H171</f>
        <v>0.00029</v>
      </c>
      <c r="S171" s="255">
        <v>0</v>
      </c>
      <c r="T171" s="256">
        <f>S171*H171</f>
        <v>0</v>
      </c>
      <c r="AR171" s="228" t="s">
        <v>122</v>
      </c>
      <c r="AT171" s="228" t="s">
        <v>118</v>
      </c>
      <c r="AU171" s="228" t="s">
        <v>85</v>
      </c>
      <c r="AY171" s="14" t="s">
        <v>115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83</v>
      </c>
      <c r="BK171" s="229">
        <f>ROUND(I171*H171,2)</f>
        <v>0</v>
      </c>
      <c r="BL171" s="14" t="s">
        <v>122</v>
      </c>
      <c r="BM171" s="228" t="s">
        <v>296</v>
      </c>
    </row>
    <row r="172" s="1" customFormat="1" ht="6.96" customHeight="1">
      <c r="B172" s="58"/>
      <c r="C172" s="59"/>
      <c r="D172" s="59"/>
      <c r="E172" s="59"/>
      <c r="F172" s="59"/>
      <c r="G172" s="59"/>
      <c r="H172" s="59"/>
      <c r="I172" s="166"/>
      <c r="J172" s="59"/>
      <c r="K172" s="59"/>
      <c r="L172" s="40"/>
    </row>
  </sheetData>
  <sheetProtection sheet="1" autoFilter="0" formatColumns="0" formatRows="0" objects="1" scenarios="1" spinCount="100000" saltValue="gJgRkqF/TOI7hjZLjoqCn8O7Dgg1EMZC4sJZ2oc1xFs0fihb+6Djm2z36mk/JxUeCaJbOlRgMaq+KidYrBj8GA==" hashValue="ON/Qp/0f4DhGrA140h2C732ejInB73k6QwYJ69cI3raepWchiAlNR8HAqjamiqTzRgWT59WF9PueD2nCYWfr5g==" algorithmName="SHA-512" password="CC35"/>
  <autoFilter ref="C121:K1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DELL\Ondra</dc:creator>
  <cp:lastModifiedBy>DELL\Ondra</cp:lastModifiedBy>
  <dcterms:created xsi:type="dcterms:W3CDTF">2020-04-23T05:46:36Z</dcterms:created>
  <dcterms:modified xsi:type="dcterms:W3CDTF">2020-04-23T05:46:38Z</dcterms:modified>
</cp:coreProperties>
</file>